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.с. 3 к. 1" sheetId="1" r:id="rId1"/>
    <sheet name="С.с. 4 к. 4" sheetId="2" r:id="rId2"/>
    <sheet name="С.с. 4 к. 2" sheetId="3" r:id="rId3"/>
    <sheet name="С.с. 3 к. 4" sheetId="4" r:id="rId4"/>
    <sheet name="С.с. 3 к. 3" sheetId="5" r:id="rId5"/>
    <sheet name="С.с. 3 к. 2" sheetId="6" r:id="rId6"/>
    <sheet name="С.с. 3" sheetId="7" r:id="rId7"/>
    <sheet name="С.с. 2к.1" sheetId="8" r:id="rId8"/>
    <sheet name="С.с. 2" sheetId="9" r:id="rId9"/>
    <sheet name="С.с. 1В" sheetId="10" r:id="rId10"/>
    <sheet name="С.с. 1" sheetId="11" r:id="rId11"/>
    <sheet name="С.с. 1 к. 3" sheetId="12" r:id="rId12"/>
    <sheet name="С.с. 6 к. 2" sheetId="13" r:id="rId13"/>
    <sheet name="С.с. 4Д" sheetId="14" r:id="rId14"/>
    <sheet name="С.с. 4 к. 1" sheetId="15" r:id="rId15"/>
    <sheet name="С.с. 1А" sheetId="16" r:id="rId16"/>
    <sheet name="С.с.1Б" sheetId="17" r:id="rId17"/>
    <sheet name="Призав. 2" sheetId="18" r:id="rId18"/>
    <sheet name="Призав. 1" sheetId="19" r:id="rId19"/>
    <sheet name="Пл. 189 км" sheetId="20" r:id="rId20"/>
    <sheet name="Инт. 2 к. 2" sheetId="21" r:id="rId21"/>
    <sheet name="Инт. 5" sheetId="22" r:id="rId22"/>
    <sheet name="Инт. 5 к. 1" sheetId="23" r:id="rId23"/>
    <sheet name="Инт. 5Е" sheetId="24" r:id="rId24"/>
    <sheet name="Инт. 5Г" sheetId="25" r:id="rId25"/>
    <sheet name="Инт. 5В" sheetId="26" r:id="rId26"/>
    <sheet name="Инт. 4 к. 1" sheetId="27" r:id="rId27"/>
    <sheet name="Инт. 3 к.2" sheetId="28" r:id="rId28"/>
    <sheet name="Интерн. 3" sheetId="29" r:id="rId29"/>
    <sheet name="Интерн. 2 к. 1" sheetId="30" r:id="rId30"/>
    <sheet name="Интерн. 2" sheetId="31" r:id="rId31"/>
    <sheet name="Интерн. 4 к. 2" sheetId="32" r:id="rId32"/>
    <sheet name="Интерн. 1" sheetId="33" r:id="rId33"/>
    <sheet name="Бир. 8 к. 1" sheetId="34" r:id="rId34"/>
    <sheet name="Бир. 6 к. 1" sheetId="35" r:id="rId35"/>
    <sheet name="Бир. 5 к. 1" sheetId="36" r:id="rId36"/>
    <sheet name="Бир. 4 к. 2" sheetId="37" r:id="rId37"/>
    <sheet name="Бир. 4 к. 1" sheetId="38" r:id="rId38"/>
    <sheet name="Бир. 1 к. 8" sheetId="39" r:id="rId39"/>
    <sheet name="Бир. 1 к. 7" sheetId="40" r:id="rId40"/>
    <sheet name="Бир. 1 к. 4" sheetId="41" r:id="rId41"/>
    <sheet name="Бир. 1 к. 2" sheetId="42" r:id="rId42"/>
    <sheet name="Бир. 1" sheetId="43" r:id="rId43"/>
    <sheet name="Бир. 1 к. 5" sheetId="44" r:id="rId44"/>
    <sheet name="Бир. 1 к. 6" sheetId="45" r:id="rId45"/>
    <sheet name="Бир. 1 к. 3" sheetId="46" r:id="rId46"/>
    <sheet name="Бир. 7" sheetId="47" r:id="rId47"/>
    <sheet name="Бир. 5" sheetId="48" r:id="rId48"/>
    <sheet name="Бир. 4" sheetId="49" r:id="rId49"/>
    <sheet name="Бир. 3 к. 5" sheetId="50" r:id="rId50"/>
    <sheet name="Бир. 3 к.4" sheetId="51" r:id="rId51"/>
    <sheet name="Бир. 3 к. 3" sheetId="52" r:id="rId52"/>
    <sheet name="Бир. 3 к. 2" sheetId="53" r:id="rId53"/>
    <sheet name="Бир. 3 к. 1" sheetId="54" r:id="rId54"/>
    <sheet name="Бир. 3" sheetId="55" r:id="rId55"/>
    <sheet name="Лист2" sheetId="56" r:id="rId56"/>
    <sheet name="Лист3" sheetId="57" r:id="rId57"/>
  </sheets>
  <definedNames/>
  <calcPr fullCalcOnLoad="1"/>
</workbook>
</file>

<file path=xl/sharedStrings.xml><?xml version="1.0" encoding="utf-8"?>
<sst xmlns="http://schemas.openxmlformats.org/spreadsheetml/2006/main" count="4992" uniqueCount="239">
  <si>
    <t>№ п/п</t>
  </si>
  <si>
    <t>Утверждаю:</t>
  </si>
  <si>
    <t>Заработная плата</t>
  </si>
  <si>
    <t>в т.ч. дворник</t>
  </si>
  <si>
    <t xml:space="preserve">         убощица</t>
  </si>
  <si>
    <t>Благоустройство и санитарная очистка домовладения</t>
  </si>
  <si>
    <t>1.1.</t>
  </si>
  <si>
    <t>1.2.</t>
  </si>
  <si>
    <t>Приобретение спецодежды, инвентаря</t>
  </si>
  <si>
    <t>1.3.</t>
  </si>
  <si>
    <t>Приобретение моющих средств</t>
  </si>
  <si>
    <t>1.4.</t>
  </si>
  <si>
    <t>Приобретение песочно-соляной смеси</t>
  </si>
  <si>
    <t>1.5.</t>
  </si>
  <si>
    <t>Вывоз крупно-габаритного мусора</t>
  </si>
  <si>
    <t>Содержание домохозяйства</t>
  </si>
  <si>
    <t>2.1.</t>
  </si>
  <si>
    <t>2.2.</t>
  </si>
  <si>
    <t>2.3.</t>
  </si>
  <si>
    <t>2.4.</t>
  </si>
  <si>
    <t>Дератизация подвалов</t>
  </si>
  <si>
    <t>2.5.</t>
  </si>
  <si>
    <t>Дезинсекция контейнеров</t>
  </si>
  <si>
    <t>2.6.</t>
  </si>
  <si>
    <t>Техническое обслуживание вент.каналов</t>
  </si>
  <si>
    <t>2.7.</t>
  </si>
  <si>
    <t>Техническое обслуживание ВДГО</t>
  </si>
  <si>
    <t>Содержание детско-спортивных площадок</t>
  </si>
  <si>
    <t>2.8.</t>
  </si>
  <si>
    <t>2.9.</t>
  </si>
  <si>
    <t>Проведение мероприятий по противопожарной безопасности</t>
  </si>
  <si>
    <t>Содержание и обслуживание лифтового хозяйства</t>
  </si>
  <si>
    <t>Текущий ремонт общего пользования домом</t>
  </si>
  <si>
    <t>Прочие прямые затраты</t>
  </si>
  <si>
    <t>Общеэксплуатационные расходы</t>
  </si>
  <si>
    <t>Итого расходов (себестоимость услуг)</t>
  </si>
  <si>
    <t>ВСЕГО расходов</t>
  </si>
  <si>
    <t>Тариф на содержание жилья для населения составляет</t>
  </si>
  <si>
    <t>Смета доходов и расходов на</t>
  </si>
  <si>
    <t>год</t>
  </si>
  <si>
    <t>улица</t>
  </si>
  <si>
    <t>дом</t>
  </si>
  <si>
    <t>Тариф,руб.</t>
  </si>
  <si>
    <t>Доход</t>
  </si>
  <si>
    <t>Дворник</t>
  </si>
  <si>
    <t>Площадь лестн.клеток</t>
  </si>
  <si>
    <t>Площадь газонов</t>
  </si>
  <si>
    <t>Уличный асфальт</t>
  </si>
  <si>
    <t>Итого</t>
  </si>
  <si>
    <t>Итого з/плата</t>
  </si>
  <si>
    <t>Наименование затрат</t>
  </si>
  <si>
    <t>ст-ть за 1 ед.</t>
  </si>
  <si>
    <t>кол-во ед.</t>
  </si>
  <si>
    <t>кол-во мес.</t>
  </si>
  <si>
    <t>ЕСН, 20,2%</t>
  </si>
  <si>
    <t>оклад</t>
  </si>
  <si>
    <t>премия</t>
  </si>
  <si>
    <t>Рентабельность, 6%</t>
  </si>
  <si>
    <t>Площадь дворового асфальта</t>
  </si>
  <si>
    <t>Уборщица</t>
  </si>
  <si>
    <t>Общ.пл. жил.помещ.</t>
  </si>
  <si>
    <t>Аварийно-ремонтная служба</t>
  </si>
  <si>
    <t>Озеленение придомовой территории</t>
  </si>
  <si>
    <t>2.10.</t>
  </si>
  <si>
    <t>2.11.</t>
  </si>
  <si>
    <t>Кол-во проживающих</t>
  </si>
  <si>
    <t>Изюмова И.В.</t>
  </si>
  <si>
    <t>Экономист ООО "РСУ №2"</t>
  </si>
  <si>
    <t>Директор ООО "РСУ №2"</t>
  </si>
  <si>
    <t>Гришков Ю.Е.</t>
  </si>
  <si>
    <t>Бирюзова</t>
  </si>
  <si>
    <t>Сбор и вывоз ТБО*</t>
  </si>
  <si>
    <t>Захоронение ТБО**</t>
  </si>
  <si>
    <t>Освещение мест общего пользования***</t>
  </si>
  <si>
    <t>Расходы на управление****</t>
  </si>
  <si>
    <r>
      <t xml:space="preserve">*** освещение МОП: (2,89 + 3,29 </t>
    </r>
    <r>
      <rPr>
        <i/>
        <sz val="8"/>
        <rFont val="Times New Roman"/>
        <family val="1"/>
      </rPr>
      <t>(с 01.07.2013г.</t>
    </r>
    <r>
      <rPr>
        <sz val="8"/>
        <rFont val="Times New Roman"/>
        <family val="1"/>
      </rPr>
      <t>) ) :2 = 3,09</t>
    </r>
  </si>
  <si>
    <t>кол-во чел.</t>
  </si>
  <si>
    <t>* сбор и вывоз ТБО: кол-во прожив. Х 1,5 : 12 мес. =13,5</t>
  </si>
  <si>
    <t>** захоронение ТБО: кол-во прожив. Х 1,5 : 12 мес. =13,5;  38,06 х 1,05 = 39,96</t>
  </si>
  <si>
    <t>**** Расходы по управлению - 0,67 руб.на 1м2 общ. пл.жил. помещ.</t>
  </si>
  <si>
    <t>3 к 1</t>
  </si>
  <si>
    <t>* сбор и вывоз ТБО: кол-во прожив. Х 1,5 : 12 мес. = 13,38</t>
  </si>
  <si>
    <t>**захоронение ТБО: кол-во прожив. Х 1,5 : 12 мес. = 13,38;   38,06 х 1,05 = 39,96</t>
  </si>
  <si>
    <r>
      <t xml:space="preserve">***освещение МОП: (2,89 + 3,29 </t>
    </r>
    <r>
      <rPr>
        <i/>
        <sz val="8"/>
        <rFont val="Times New Roman"/>
        <family val="1"/>
      </rPr>
      <t>(с 01.07.2013г.</t>
    </r>
    <r>
      <rPr>
        <sz val="8"/>
        <rFont val="Times New Roman"/>
        <family val="1"/>
      </rPr>
      <t>) ) :2 = 3,09</t>
    </r>
  </si>
  <si>
    <t>**** расходы по управлению - 0,67 руб. на 1м2 общ. пл. жил. помещ.</t>
  </si>
  <si>
    <t>3 к 2</t>
  </si>
  <si>
    <t>Сбор и вывоз ТБО</t>
  </si>
  <si>
    <t>Захоронение ТБО</t>
  </si>
  <si>
    <t>Освещение мест общего пользования</t>
  </si>
  <si>
    <t>* сбор и вывоз ТБО: кол-во прожив. Х 1,5 : 12 мес. = 13,13</t>
  </si>
  <si>
    <t xml:space="preserve">** захоронение ТБО: кол-во прожив. Х 1,5 : 12 мес. =13,13;  38,06 х 1,05 = 39,96 </t>
  </si>
  <si>
    <t>**** расходы на управление - 0,67 руб. на 1 м2 общ. пл. жил. помещ.</t>
  </si>
  <si>
    <t>3 к 3</t>
  </si>
  <si>
    <t>* сбор и вывоз ТБО: кол-во прожив. Х 1,5 : 12 мес. = 12,5</t>
  </si>
  <si>
    <t>** захоронение ТБО: кол-во прожив. Х 1,5 : 12 мес. = 12,5;   38,06 х 1,05 = 39,96</t>
  </si>
  <si>
    <t>**** расходы на управление - 0,67 руб на 1 м2 общ.пл. жил.помещ.</t>
  </si>
  <si>
    <t>3 к 4</t>
  </si>
  <si>
    <t>* сбор и вывоз ТБО: кол-во прожив. Х 1,5 : 12 мес. = 13,75</t>
  </si>
  <si>
    <t>** захоронение ТБО: кол-во прожив. Х 1,5 : 12 мес. = 13,75;   38,06*1,5 = 39,96</t>
  </si>
  <si>
    <t>**** расходы на управление - 0,67 руб на 1 м2 общ. пл. жил. помещ.</t>
  </si>
  <si>
    <t>3 к 5</t>
  </si>
  <si>
    <t>* сбор и вывоз ТБО: кол-во прожив. Х 1,5 : 12 мес. = 12,75</t>
  </si>
  <si>
    <t>** захоронение ТБО: кол-во прожив. Х 1,5 : 12 мес. = 12,75;    38,06 х 1,05 = 39,96</t>
  </si>
  <si>
    <r>
      <t xml:space="preserve">*** освещение МОП: (2,89 + 3,29 </t>
    </r>
    <r>
      <rPr>
        <i/>
        <sz val="8"/>
        <rFont val="Times New Roman"/>
        <family val="1"/>
      </rPr>
      <t>(с 01.07.2013г.</t>
    </r>
    <r>
      <rPr>
        <sz val="10"/>
        <rFont val="Times New Roman"/>
        <family val="1"/>
      </rPr>
      <t>) ) :2 = 3,09</t>
    </r>
  </si>
  <si>
    <t>* сбор и вывоз ТБО: кол-во прожив. Х 1,5 : 12 мес. = 48,13</t>
  </si>
  <si>
    <t>* *захоронение ТБО: кол-во прожив. Х 1,5 : 12 мес. = 48,13;    38,06 х 1,05</t>
  </si>
  <si>
    <t>* сбор и вывоз ТБО: кол-во прожив. Х 1,5 : 12 мес. = 12,88</t>
  </si>
  <si>
    <t>** захоронение ТБО: кол-во прожив. Х 1,5 : 12 мес. = 12,88;    38,06 х 1,05</t>
  </si>
  <si>
    <t>* сбор и вывоз ТБО: кол-во прожив. Х 1,5 : 12 мес. = 14,13</t>
  </si>
  <si>
    <t>** захоронение ТБО: кол-во прожив. Х 1,5 : 12 мес. = 14,13;      38,06 х 1,05 = 39,96</t>
  </si>
  <si>
    <t>1 к 3</t>
  </si>
  <si>
    <t>Рентабельность, 5%</t>
  </si>
  <si>
    <t>* сбор и  вывоз ТБО: кол-во прожив. Х 1,5 : 12 мес. = 20,0</t>
  </si>
  <si>
    <t>** захоронение ТБО: кол-во прожив. Х 1,5 : 12 мес. = 20,0 ;    38,06 х 1,05 = 39,96</t>
  </si>
  <si>
    <t>1 к 6</t>
  </si>
  <si>
    <t>* сбор и  вывоз ТБО: кол-во прожив. Х 1,5 : 12 мес. =  19,63</t>
  </si>
  <si>
    <t>** захоронение ТБО: кол-во прожив. Х 1,5 : 12 мес. =  19,63 ;    38,06 х 1,05 = 39,96</t>
  </si>
  <si>
    <t>1 к 5</t>
  </si>
  <si>
    <t>* сбор и вывоз ТБО: кол-во прожив. Х 1,5 : 12 мес. = 36,88</t>
  </si>
  <si>
    <t>** захоронение ТБО: кол-во прожив. Х 1,5 : 12 мес. = 36,88;    38,06 х 1,05 = 39,96</t>
  </si>
  <si>
    <t>**** расходы на управление - 0,67 руб. на 1м2 общ. пл. жил. помещ.</t>
  </si>
  <si>
    <t>* сбор и вывоз ТБО: кол-во прожив. Х 1,5 : 12 мес. = 40,63</t>
  </si>
  <si>
    <t>** захоронение ТБО: кол-во прожив. Х 1,5 : 12 мес. = 40,63;    38,06 х 1,05 = 39,96</t>
  </si>
  <si>
    <t>1 к 2</t>
  </si>
  <si>
    <t>* сбор и вывоз ТБО: кол-во прожив. Х 1,5 : 12 мес. =  32,25</t>
  </si>
  <si>
    <t>** захоронение ТБО: кол-во прожив. Х 1,5 : 12 мес. = 32,25 ;    38,06 х 1,05 = 39,96</t>
  </si>
  <si>
    <t>**** расходы по управлению - 0,67 руб. на 1 м2 общ. пл. жил. помещ.</t>
  </si>
  <si>
    <t>1 к 4</t>
  </si>
  <si>
    <t>* сбор и вывоз ТБО: кол-во прожив. Х 1,5 : 12 мес. =  30,625</t>
  </si>
  <si>
    <t>** захоронение ТБО: кол-во прожив. Х 1,5 : 12 мес. = 30,625 ;    38,06 х 1,05 = 39,96</t>
  </si>
  <si>
    <t>1 к 7</t>
  </si>
  <si>
    <t>* сбор и вывоз ТБО: кол-во прожив. Х 1,5 : 12 мес. =  20,625</t>
  </si>
  <si>
    <t>** захоронение ТБО: кол-во прожив. Х 1,5 : 12 мес. = 20,625 ;    38,06 х 1,05 = 39,96</t>
  </si>
  <si>
    <t>1 к 8</t>
  </si>
  <si>
    <t>* сбор и вывоз ТБО: кол-во прожив. Х 1,5 : 12 мес. =  12,625</t>
  </si>
  <si>
    <t>** захоронение ТБО: кол-во прожив. Х 1,5 : 12 мес. = 12,625 ;    38,06 х 1,05 = 39,96</t>
  </si>
  <si>
    <t>4 к 1</t>
  </si>
  <si>
    <t>* сбор и вывоз ТБО: кол-во прожив. Х 1,5 : 12 мес. =  19,375</t>
  </si>
  <si>
    <t>** захоронение ТБО: кол-во прожив. Х 1,5 : 12 мес. = 19,375 ;    38,06 х 1,05 = 39,96</t>
  </si>
  <si>
    <t>4 к 2</t>
  </si>
  <si>
    <t>* сбор и вывоз ТБО: кол-во прожив. Х 1,5 : 12 мес. =  20,75</t>
  </si>
  <si>
    <t>** захоронение ТБО: кол-во прожив. Х 1,5 : 12 мес. = 20,75 ;    38,06 х 1,05 = 39,96</t>
  </si>
  <si>
    <t>5 к 1</t>
  </si>
  <si>
    <t>* сбор и вывоз ТБО: кол-во прожив. Х 1,5 : 12 мес. =  31,25</t>
  </si>
  <si>
    <t>** захоронение ТБО: кол-во прожив. Х 1,5 : 12 мес. = 31,25 ;    38,06 х 1,05 = 39,96</t>
  </si>
  <si>
    <t>6 к 1</t>
  </si>
  <si>
    <t>* сбор и вывоз ТБО: кол-во прожив. Х 1,5 : 12 мес. =  22,375</t>
  </si>
  <si>
    <t>** захоронение ТБО: кол-во прожив. Х 1,5 : 12 мес. = 22,375 ;    38,06 х 1,05 = 39,96</t>
  </si>
  <si>
    <t>8 к 1</t>
  </si>
  <si>
    <t>* сбор и вывоз ТБО: кол-во прожив. Х 1,5 : 12 мес. =  21,875</t>
  </si>
  <si>
    <t>** захоронение ТБО: кол-во прожив. Х 1,5 : 12 мес. = 21,875 ;    38,06 х 1,05 = 39,96</t>
  </si>
  <si>
    <t>Интернациональная</t>
  </si>
  <si>
    <t>* сбор и  вывоз ТБО: кол-во прожив. Х 1,5 : 12 мес. = 39,63</t>
  </si>
  <si>
    <t>** захоронение ТБО: кол-во прожив. Х 1,5 : 12 мес. = 39,63;    38,06 х 1,05 = 39,96</t>
  </si>
  <si>
    <t>* сбор и вывоз ТБО: кол-во прожив. Х 1,5 : 12 мес. = 38,375</t>
  </si>
  <si>
    <t>** захоронение ТБО: кол-во прожив. Х 1,5 : 12 мес. =38,375 ;  38,06 х 1,05 = 39,96</t>
  </si>
  <si>
    <t>* сбор и вывоз ТБО: кол-во прожив. Х 1,5 : 12 мес. =  39,875</t>
  </si>
  <si>
    <t>** захоронение ТБО: кол-во прожив. Х 1,5 : 12 мес. = 39,875;    38,06 х 1,05 = 39,96</t>
  </si>
  <si>
    <t>*** освещение МОП: ( 2,89+ 3,29 (с 01.07.2013г. ) : 2=3,09</t>
  </si>
  <si>
    <t>2 к 1</t>
  </si>
  <si>
    <t>* сбор и вывоз ТБО: кол-во прожив. Х 1,5 : 12 мес. =  40,25</t>
  </si>
  <si>
    <t>** захоронение ТБО: кол-во прожив. Х 1,5 : 12 мес. = 40,25;    38,06 х 1,05 = 39,96</t>
  </si>
  <si>
    <t>* сбор и вывоз ТБО: кол-во прожив. Х 1,5 : 12 мес. =  22,75</t>
  </si>
  <si>
    <t>** захоронение ТБО: кол-во прожив. Х 1,5 : 12 мес. = 22,75    38,06 х 1,05 = 39,96</t>
  </si>
  <si>
    <t>* сбор и вывоз ТБО: кол-во прожив. Х 1,5 : 12 мес. =  16,25</t>
  </si>
  <si>
    <t>** захоронение ТБО: кол-во прожив. Х 1,5 : 12 мес. = 16,25    38,06 х 1,05 = 39,96</t>
  </si>
  <si>
    <t>* сбор и вывоз ТБО: кол-во прожив. Х 1,5 : 12 мес. =  23,125</t>
  </si>
  <si>
    <t>** захоронение ТБО: кол-во прожив. Х 1,5 : 12 мес. = 23,125 ;    38,06 х 1,05 = 39,96</t>
  </si>
  <si>
    <t>5 В</t>
  </si>
  <si>
    <t>* сбор и вывоз ТБО: кол-во прожив. Х 1,5 : 12 мес. =  34,75</t>
  </si>
  <si>
    <t>** захоронение ТБО: кол-во прожив. Х 1,5 : 12 мес. = 34,75 ;    38,06 х 1,05 = 39,96</t>
  </si>
  <si>
    <t>5  Г</t>
  </si>
  <si>
    <t>* сбор и вывоз ТБО: кол-во прожив. Х 1,5 : 12 мес. =  45,25</t>
  </si>
  <si>
    <t>** захоронение ТБО: кол-во прожив. Х 1,5 : 12 мес. = 45,25 ;    38,06 х 1,05 = 39,96</t>
  </si>
  <si>
    <t>5  Е</t>
  </si>
  <si>
    <t>* сбор и вывоз ТБО: кол-во прожив. Х 1,5 : 12 мес. =  17</t>
  </si>
  <si>
    <t>** захоронение ТБО: кол-во прожив. Х 1,5 : 12 мес. = 17 ;    38,06 х 1,05 = 39,96</t>
  </si>
  <si>
    <t>* сбор и вывоз ТБО: кол-во прожив. Х 1,5 : 12 мес. =  21,125</t>
  </si>
  <si>
    <t>** захоронение ТБО: кол-во прожив. Х 1,5 : 12 мес. = 21,125 ;    38,06 х 1,05 = 39,96</t>
  </si>
  <si>
    <t>* сбор и вывоз ТБО: кол-во прожив. Х 1,5 : 12 мес. =  23,25</t>
  </si>
  <si>
    <t>** захоронение ТБО: кол-во прожив. Х 1,5 : 12 мес. = 23,25 ;    38,06 х 1,05 = 39,96</t>
  </si>
  <si>
    <t>2 к 2</t>
  </si>
  <si>
    <t>* сбор и вывоз ТБО: кол-во прожив. Х 1,5 : 12 мес. = 31,38</t>
  </si>
  <si>
    <t>** захоронение ТБО: кол-во прожив. Х 1,5 : 12 мес. = 31,38;    38,06 х 1,05 = 39,96</t>
  </si>
  <si>
    <t>**** расходы на управление - 0,67 руб. на 1 м2 общ.  пл.жил. помещ.</t>
  </si>
  <si>
    <t>Платформа  189 км</t>
  </si>
  <si>
    <t>**** расходы на управление - 0,67 руб. на 1 м2 общ.пл. жил. помещ.</t>
  </si>
  <si>
    <t>Призаводская</t>
  </si>
  <si>
    <t>* сбор и  вывоз ТБО: кол-во прожив. Х 1,5 : 12 мес. = 7,38</t>
  </si>
  <si>
    <t>** захоронение ТБО: кол-во прожив. Х 1,5 : 12 мес. = 7,38 ;    38,06 х 1,05 = 39,96</t>
  </si>
  <si>
    <t>* сбор и  вывоз ТБО: кол-во прожив. Х 1,5 : 12 мес. = 5,38</t>
  </si>
  <si>
    <t>** захоронение ТБО: кол-во прожив. Х 1,5 : 12 мес. = 5,38;    38,06 х 1,05 = 39,96</t>
  </si>
  <si>
    <t>Сельских строителей</t>
  </si>
  <si>
    <t>1 Б</t>
  </si>
  <si>
    <t>* сбор и вывоз ТБО: кол-во прожив. Х 1,5 : 12 мес. = 39</t>
  </si>
  <si>
    <t>** захоронение ТБО: кол-во прожив. Х 1,5 : 12 мес. = 39;    38,06 х 1,05 = 39,96</t>
  </si>
  <si>
    <t>1А</t>
  </si>
  <si>
    <t>Количество лифтов</t>
  </si>
  <si>
    <t>* сбор и вывоз ТБО: кол-во прожив. Х 1,5 : 12 мес. = 50,5</t>
  </si>
  <si>
    <t>** захоронение ТБО: кол-во прожив. Х 1,5 : 12 мес. = 50,5;   38,06 х 1,05 = 39,96</t>
  </si>
  <si>
    <t>4 корп.1</t>
  </si>
  <si>
    <t>* сбор и вывоз ТБО: кол-во прожив. Х 1,5 : 12 мес. = 32,13</t>
  </si>
  <si>
    <t>** захоронение ТБО: кол-во прожив. Х 1,5 : 12 мес. = 32,13;    38,06 х 1,05 = 39,96</t>
  </si>
  <si>
    <t>4 Д</t>
  </si>
  <si>
    <t>* сбор и вывоз ТБО: кол-во прожив. Х 1,5 : 12 мес. = 39,38</t>
  </si>
  <si>
    <t>** захоронение ТБО: кол-во прожив. Х 1,5 : 12 мес. = 39,38;   38,06 х 1,05 = 39,96</t>
  </si>
  <si>
    <t>6  к 2</t>
  </si>
  <si>
    <t>* сбор и вывоз ТБО: кол-во прожив. Х 1,5 : 12 мес. = 22,63</t>
  </si>
  <si>
    <t>** захоронение ТБО: кол-во прожив. Х 1,5 : 12 мес. = 22,63;   38,06 х 1,05 = 39,96</t>
  </si>
  <si>
    <t>Сельских  строителей</t>
  </si>
  <si>
    <t>* сбор и вывоз ТБО: кол-во прожив. Х 1,5 : 12 мес. =  19,75</t>
  </si>
  <si>
    <t>** захоронение ТБО: кол-во прожив. Х 1,5 : 12 мес. = 19,75;    38,06 х 1,05 = 39,96</t>
  </si>
  <si>
    <t>**** Расходы по управлению - 0,67 руб. на 1 м2 общ. пл. жил. помещ.</t>
  </si>
  <si>
    <t>* сбор и вывоз ТБО: кол-во прожив. Х 1,5 : 12 мес. =  19,625</t>
  </si>
  <si>
    <t>** захоронение ТБО: кол-во прожив. Х 1,5 : 12 мес. = 19,625 ;    38,06 х 1,05 = 39,96</t>
  </si>
  <si>
    <t>1 В</t>
  </si>
  <si>
    <t>* сбор и вывоз ТБО: кол-во прожив. Х 1,5 : 12 мес. =  85,75</t>
  </si>
  <si>
    <t>** захоронение ТБО: кол-во прожив. Х 1,5 : 12 мес. = 85,75 ;    38,06 х 1,05 = 39,96</t>
  </si>
  <si>
    <t>С.с. 1В</t>
  </si>
  <si>
    <t>* сбор и вывоз ТБО: кол-во прожив. Х 1,5 : 12 мес. =  19,25</t>
  </si>
  <si>
    <t>** захоронение ТБО: кол-во прожив. Х 1,5 : 12 мес. = 19,25;    38,06 х 1,05 = 39,96</t>
  </si>
  <si>
    <t>* сбор и вывоз ТБО: кол-во прожив. Х 1,5 : 12 мес. =  18,5</t>
  </si>
  <si>
    <t>** захоронение ТБО: кол-во прожив. Х 1,5 : 12 мес. = 18,5 ;    38,06 х 1,05 = 39,96</t>
  </si>
  <si>
    <t>* сбор и вывоз ТБО: кол-во прожив. Х 1,5 : 12 мес. =  20,125</t>
  </si>
  <si>
    <t>** захоронение ТБО: кол-во прожив. Х 1,5 : 12 мес. = 20,125 ;    38,06 х 1,05 = 39,96</t>
  </si>
  <si>
    <t>3 к  3</t>
  </si>
  <si>
    <t>* сбор и вывоз ТБО: кол-во прожив. Х 1,5 : 12 мес. =  20,5</t>
  </si>
  <si>
    <t>** захоронение ТБО: кол-во прожив. Х 1,5 : 12 мес. = 20,5 ;    38,06 х 1,05 = 39,96</t>
  </si>
  <si>
    <t>* сбор и вывоз ТБО: кол-во прожив. Х 1,5 : 12 мес. =  19,125</t>
  </si>
  <si>
    <t>** захоронение ТБО: кол-во прожив. Х 1,5 : 12 мес. = 19,125 ;    38,06 х 1,05 = 39,96</t>
  </si>
  <si>
    <t>**** расходы по управлению - 0,67 руб. на 1 м2 общ. пл. жил. помещ..</t>
  </si>
  <si>
    <t>* сбор и вывоз ТБО: кол-во прожив. Х 1,5 : 12 мес. =  29,125</t>
  </si>
  <si>
    <t>** захоронение ТБО: кол-во прожив. Х 1,5 : 12 мес. = 29,125 ;    38,06 х 1,05 = 39,96</t>
  </si>
  <si>
    <t>4 к 4</t>
  </si>
  <si>
    <t>* сбор и вывоз ТБО: кол-во прожив. Х 1,5 : 12 мес. =  21,25</t>
  </si>
  <si>
    <t>** захоронение ТБО: кол-во прожив. Х 1,5 : 12 мес. = 21,25 ;    38,06 х 1,05 = 39,96</t>
  </si>
  <si>
    <t>* сбор и  вывоз ТБО: кол-во прожив. Х 1,5 : 12 мес. =  18,75</t>
  </si>
  <si>
    <t>** захоронение ТБО: кол-во прожив. Х 1,5 : 12 мес. =  18,75  ;    38,06 х 1,05 = 39,96</t>
  </si>
  <si>
    <t>**** расходы на управление -  0,67 руб. на 1 м2 общ. пл. жил. помещ.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</si>
</sst>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2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1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186" fontId="5" fillId="33" borderId="13" xfId="0" applyNumberFormat="1" applyFont="1" applyFill="1" applyBorder="1" applyAlignment="1">
      <alignment horizontal="center" vertical="center"/>
    </xf>
    <xf numFmtId="2" fontId="5" fillId="33" borderId="13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1" fontId="5" fillId="33" borderId="1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9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/>
    </xf>
    <xf numFmtId="0" fontId="3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zoomScalePageLayoutView="0" workbookViewId="0" topLeftCell="A7">
      <selection activeCell="N29" sqref="N29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209</v>
      </c>
      <c r="C13" s="2" t="s">
        <v>41</v>
      </c>
      <c r="D13" s="8" t="s">
        <v>80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11.709992263203569</v>
      </c>
      <c r="C15" s="1"/>
      <c r="D15" s="1" t="s">
        <v>45</v>
      </c>
      <c r="E15" s="1"/>
      <c r="F15" s="26">
        <v>354.3</v>
      </c>
      <c r="G15" s="1"/>
      <c r="H15" s="1"/>
      <c r="I15" s="1"/>
    </row>
    <row r="16" spans="1:9" ht="27.75" customHeight="1">
      <c r="A16" s="19" t="s">
        <v>60</v>
      </c>
      <c r="B16" s="32">
        <v>2823.1</v>
      </c>
      <c r="C16" s="1"/>
      <c r="D16" s="73" t="s">
        <v>58</v>
      </c>
      <c r="E16" s="74"/>
      <c r="F16" s="32">
        <v>435.2</v>
      </c>
      <c r="G16" s="1"/>
      <c r="H16" s="1"/>
      <c r="I16" s="1"/>
    </row>
    <row r="17" spans="1:9" ht="12.75">
      <c r="A17" s="1" t="s">
        <v>43</v>
      </c>
      <c r="B17" s="44">
        <f>G55</f>
        <v>396701.749899</v>
      </c>
      <c r="C17" s="1"/>
      <c r="D17" s="1" t="s">
        <v>46</v>
      </c>
      <c r="E17" s="1"/>
      <c r="F17" s="26">
        <v>5757.9</v>
      </c>
      <c r="G17" s="1"/>
      <c r="H17" s="1"/>
      <c r="I17" s="1"/>
    </row>
    <row r="18" spans="1:9" ht="12.75">
      <c r="A18" s="1" t="s">
        <v>44</v>
      </c>
      <c r="B18" s="26">
        <v>0.9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0.45</v>
      </c>
      <c r="C19" s="1"/>
      <c r="D19" s="1" t="s">
        <v>65</v>
      </c>
      <c r="E19" s="1"/>
      <c r="F19" s="26">
        <v>150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126508.45224</v>
      </c>
      <c r="H23" s="1"/>
      <c r="I23" s="1"/>
    </row>
    <row r="24" spans="1:9" ht="31.5" customHeight="1">
      <c r="A24" s="15" t="s">
        <v>0</v>
      </c>
      <c r="B24" s="62" t="s">
        <v>50</v>
      </c>
      <c r="C24" s="63" t="s">
        <v>76</v>
      </c>
      <c r="D24" s="63" t="s">
        <v>55</v>
      </c>
      <c r="E24" s="63" t="s">
        <v>56</v>
      </c>
      <c r="F24" s="59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121962.132</v>
      </c>
      <c r="H25" s="1"/>
      <c r="I25" s="1"/>
    </row>
    <row r="26" spans="1:9" ht="12.75">
      <c r="A26" s="76"/>
      <c r="B26" s="20" t="s">
        <v>3</v>
      </c>
      <c r="C26" s="34">
        <f>B18</f>
        <v>0.9</v>
      </c>
      <c r="D26" s="34">
        <v>4400</v>
      </c>
      <c r="E26" s="29">
        <v>1.5</v>
      </c>
      <c r="F26" s="21">
        <v>12</v>
      </c>
      <c r="G26" s="38">
        <f>C26*D26*E26*F26</f>
        <v>71280</v>
      </c>
      <c r="H26" s="1"/>
      <c r="I26" s="1"/>
    </row>
    <row r="27" spans="1:9" ht="12.75">
      <c r="A27" s="76"/>
      <c r="B27" s="20" t="s">
        <v>4</v>
      </c>
      <c r="C27" s="34">
        <f>B19</f>
        <v>0.45</v>
      </c>
      <c r="D27" s="34">
        <v>4300</v>
      </c>
      <c r="E27" s="34">
        <v>1.3</v>
      </c>
      <c r="F27" s="21">
        <v>12</v>
      </c>
      <c r="G27" s="38">
        <f>C27*D27*E27*F27</f>
        <v>30186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101466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20496.131999999998</v>
      </c>
      <c r="H29" s="1"/>
      <c r="I29" s="1"/>
    </row>
    <row r="30" spans="1:9" ht="21">
      <c r="A30" s="13" t="s">
        <v>0</v>
      </c>
      <c r="B30" s="14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2823.1</v>
      </c>
      <c r="E31" s="6"/>
      <c r="F31" s="6">
        <v>12</v>
      </c>
      <c r="G31" s="39">
        <f>C31*D31*F31</f>
        <v>1798.87932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2823.1</v>
      </c>
      <c r="E32" s="6"/>
      <c r="F32" s="6">
        <v>12</v>
      </c>
      <c r="G32" s="39">
        <f>C32*D32*F32</f>
        <v>169.386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2823.1</v>
      </c>
      <c r="E33" s="6"/>
      <c r="F33" s="6">
        <v>12</v>
      </c>
      <c r="G33" s="39">
        <f>C33*D33*F33</f>
        <v>609.7896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2823.1</v>
      </c>
      <c r="E34" s="6"/>
      <c r="F34" s="6">
        <v>12</v>
      </c>
      <c r="G34" s="39">
        <f>C34*D34*F34</f>
        <v>1968.26532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51660.01414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25">
        <f>F19*1.5/12</f>
        <v>18.75</v>
      </c>
      <c r="E37" s="6"/>
      <c r="F37" s="6">
        <v>12</v>
      </c>
      <c r="G37" s="39">
        <f>C37*F37*D37</f>
        <v>22727.250000000004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25">
        <f>F19*1.5/12</f>
        <v>18.75</v>
      </c>
      <c r="E38" s="6"/>
      <c r="F38" s="6">
        <v>12</v>
      </c>
      <c r="G38" s="39">
        <f>C38*D38*F38</f>
        <v>8991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475</v>
      </c>
      <c r="E39" s="6"/>
      <c r="F39" s="6">
        <v>12</v>
      </c>
      <c r="G39" s="39">
        <f>C39*D39*F39</f>
        <v>17613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731</v>
      </c>
      <c r="E40" s="6"/>
      <c r="F40" s="6"/>
      <c r="G40" s="39">
        <f>C40*D40</f>
        <v>551.905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2823.1</v>
      </c>
      <c r="E41" s="6"/>
      <c r="F41" s="6">
        <v>6</v>
      </c>
      <c r="G41" s="39">
        <f>C41*D41*F41</f>
        <v>45.73422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2823.1</v>
      </c>
      <c r="E45" s="6"/>
      <c r="F45" s="6">
        <v>6</v>
      </c>
      <c r="G45" s="39">
        <f>C45*D45*F45</f>
        <v>508.158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2823.1</v>
      </c>
      <c r="E46" s="6"/>
      <c r="F46" s="6">
        <v>6</v>
      </c>
      <c r="G46" s="39">
        <f>C46*D46*F46</f>
        <v>423.46500000000003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2823.1</v>
      </c>
      <c r="E47" s="6"/>
      <c r="F47" s="6">
        <v>12</v>
      </c>
      <c r="G47" s="39">
        <f>C47*D47*F47</f>
        <v>799.5019199999999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0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111353</v>
      </c>
      <c r="H49" s="1"/>
      <c r="I49" s="1"/>
    </row>
    <row r="50" spans="1:9" ht="15.75">
      <c r="A50" s="47">
        <v>5</v>
      </c>
      <c r="B50" s="82" t="s">
        <v>33</v>
      </c>
      <c r="C50" s="83"/>
      <c r="D50" s="83"/>
      <c r="E50" s="83"/>
      <c r="F50" s="84"/>
      <c r="G50" s="48">
        <v>27529</v>
      </c>
      <c r="H50" s="1"/>
      <c r="I50" s="1"/>
    </row>
    <row r="51" spans="1:9" ht="15.75">
      <c r="A51" s="47">
        <v>6</v>
      </c>
      <c r="B51" s="82" t="s">
        <v>34</v>
      </c>
      <c r="C51" s="83"/>
      <c r="D51" s="83"/>
      <c r="E51" s="83"/>
      <c r="F51" s="84"/>
      <c r="G51" s="48">
        <v>38063</v>
      </c>
      <c r="H51" s="1"/>
      <c r="I51" s="1"/>
    </row>
    <row r="52" spans="1:9" ht="31.5">
      <c r="A52" s="3">
        <v>7</v>
      </c>
      <c r="B52" s="49" t="s">
        <v>74</v>
      </c>
      <c r="C52" s="50">
        <v>0.67</v>
      </c>
      <c r="D52" s="51"/>
      <c r="E52" s="32">
        <f>B16</f>
        <v>2823.1</v>
      </c>
      <c r="F52" s="51">
        <v>12</v>
      </c>
      <c r="G52" s="43">
        <f>C52*E52*F52</f>
        <v>22697.724000000002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377811.19038</v>
      </c>
      <c r="H53" s="1"/>
      <c r="I53" s="1"/>
    </row>
    <row r="54" spans="1:9" ht="15.75">
      <c r="A54" s="68" t="s">
        <v>111</v>
      </c>
      <c r="B54" s="69"/>
      <c r="C54" s="69"/>
      <c r="D54" s="69"/>
      <c r="E54" s="69"/>
      <c r="F54" s="69"/>
      <c r="G54" s="36">
        <f>G53/100*5</f>
        <v>18890.559519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396701.749899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11.709992263203569</v>
      </c>
      <c r="H56" s="1"/>
      <c r="I56" s="1"/>
    </row>
    <row r="57" spans="1:9" ht="15.75">
      <c r="A57" s="1" t="s">
        <v>236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1" t="s">
        <v>237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1" t="s">
        <v>103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1" t="s">
        <v>238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F50"/>
    <mergeCell ref="B51:F51"/>
    <mergeCell ref="E1:G1"/>
    <mergeCell ref="E2:G2"/>
    <mergeCell ref="E3:G3"/>
    <mergeCell ref="A8:C8"/>
    <mergeCell ref="A55:F55"/>
    <mergeCell ref="A56:F56"/>
    <mergeCell ref="A54:F54"/>
    <mergeCell ref="B49:F49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5"/>
  <sheetViews>
    <sheetView zoomScalePageLayoutView="0" workbookViewId="0" topLeftCell="A11">
      <selection activeCell="L32" sqref="L32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209</v>
      </c>
      <c r="C13" s="2" t="s">
        <v>41</v>
      </c>
      <c r="D13" s="8" t="s">
        <v>215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14.3700026491935</v>
      </c>
      <c r="C15" s="1"/>
      <c r="D15" s="1" t="s">
        <v>45</v>
      </c>
      <c r="E15" s="1"/>
      <c r="F15" s="26">
        <v>1094.9</v>
      </c>
      <c r="G15" s="1"/>
      <c r="H15" s="1"/>
      <c r="I15" s="1"/>
    </row>
    <row r="16" spans="1:9" ht="27.75" customHeight="1">
      <c r="A16" s="19" t="s">
        <v>60</v>
      </c>
      <c r="B16" s="32">
        <v>14120.7</v>
      </c>
      <c r="C16" s="1"/>
      <c r="D16" s="73" t="s">
        <v>58</v>
      </c>
      <c r="E16" s="74"/>
      <c r="F16" s="32">
        <v>4009</v>
      </c>
      <c r="G16" s="1"/>
      <c r="H16" s="1"/>
      <c r="I16" s="1"/>
    </row>
    <row r="17" spans="1:9" ht="12.75">
      <c r="A17" s="1" t="s">
        <v>43</v>
      </c>
      <c r="B17" s="44">
        <f>G55</f>
        <v>2434973.9569016</v>
      </c>
      <c r="C17" s="1"/>
      <c r="D17" s="1" t="s">
        <v>46</v>
      </c>
      <c r="E17" s="1"/>
      <c r="F17" s="26">
        <v>2744.3</v>
      </c>
      <c r="G17" s="1"/>
      <c r="H17" s="1"/>
      <c r="I17" s="1"/>
    </row>
    <row r="18" spans="1:9" ht="12.75">
      <c r="A18" s="1" t="s">
        <v>44</v>
      </c>
      <c r="B18" s="26">
        <v>2.73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1.15</v>
      </c>
      <c r="C19" s="1"/>
      <c r="D19" s="1" t="s">
        <v>65</v>
      </c>
      <c r="E19" s="1"/>
      <c r="F19" s="26">
        <v>686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418671.56328</v>
      </c>
      <c r="H23" s="1"/>
      <c r="I23" s="1"/>
    </row>
    <row r="24" spans="1:9" ht="31.5" customHeight="1">
      <c r="A24" s="15" t="s">
        <v>0</v>
      </c>
      <c r="B24" s="62" t="s">
        <v>50</v>
      </c>
      <c r="C24" s="64" t="s">
        <v>76</v>
      </c>
      <c r="D24" s="63" t="s">
        <v>55</v>
      </c>
      <c r="E24" s="63" t="s">
        <v>56</v>
      </c>
      <c r="F24" s="59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395931.588</v>
      </c>
      <c r="H25" s="1"/>
      <c r="I25" s="1"/>
    </row>
    <row r="26" spans="1:9" ht="12.75">
      <c r="A26" s="76"/>
      <c r="B26" s="20" t="s">
        <v>3</v>
      </c>
      <c r="C26" s="34">
        <f>B18</f>
        <v>2.73</v>
      </c>
      <c r="D26" s="34">
        <v>4400</v>
      </c>
      <c r="E26" s="29">
        <v>1.75</v>
      </c>
      <c r="F26" s="21">
        <v>12</v>
      </c>
      <c r="G26" s="38">
        <f>C26*D26*E26*F26</f>
        <v>252252</v>
      </c>
      <c r="H26" s="1"/>
      <c r="I26" s="1"/>
    </row>
    <row r="27" spans="1:9" ht="12.75">
      <c r="A27" s="76"/>
      <c r="B27" s="20" t="s">
        <v>4</v>
      </c>
      <c r="C27" s="34">
        <f>B19</f>
        <v>1.15</v>
      </c>
      <c r="D27" s="34">
        <v>4300</v>
      </c>
      <c r="E27" s="34">
        <v>1.3</v>
      </c>
      <c r="F27" s="21">
        <v>12</v>
      </c>
      <c r="G27" s="38">
        <f>C27*D27*E27*F27</f>
        <v>77142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329394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66537.588</v>
      </c>
      <c r="H29" s="1"/>
      <c r="I29" s="1"/>
    </row>
    <row r="30" spans="1:9" ht="21">
      <c r="A30" s="13" t="s">
        <v>0</v>
      </c>
      <c r="B30" s="14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14120.7</v>
      </c>
      <c r="E31" s="6"/>
      <c r="F31" s="6">
        <v>12</v>
      </c>
      <c r="G31" s="39">
        <f>C31*D31*F31</f>
        <v>8997.710040000002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14120.7</v>
      </c>
      <c r="E32" s="6"/>
      <c r="F32" s="6">
        <v>12</v>
      </c>
      <c r="G32" s="39">
        <f>C32*D32*F32</f>
        <v>847.2420000000002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14120.7</v>
      </c>
      <c r="E33" s="6"/>
      <c r="F33" s="6">
        <v>12</v>
      </c>
      <c r="G33" s="39">
        <f>C33*D33*F33</f>
        <v>3050.0712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14120.7</v>
      </c>
      <c r="E34" s="6"/>
      <c r="F34" s="6">
        <v>12</v>
      </c>
      <c r="G34" s="39">
        <f>C34*D34*F34</f>
        <v>9844.95204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297976.25107999996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6">
        <f>F19*1.5/12</f>
        <v>85.75</v>
      </c>
      <c r="E37" s="6"/>
      <c r="F37" s="6">
        <v>12</v>
      </c>
      <c r="G37" s="39">
        <f>C37*D37*F37</f>
        <v>103939.29000000001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6">
        <f>F19*1.5/12</f>
        <v>85.75</v>
      </c>
      <c r="E38" s="6"/>
      <c r="F38" s="6">
        <v>12</v>
      </c>
      <c r="G38" s="39">
        <f>C38*D38*F38</f>
        <v>41118.840000000004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3850</v>
      </c>
      <c r="E39" s="6"/>
      <c r="F39" s="6">
        <v>12</v>
      </c>
      <c r="G39" s="39">
        <f>C39*D39*F39</f>
        <v>142758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1685.5</v>
      </c>
      <c r="E40" s="6"/>
      <c r="F40" s="6"/>
      <c r="G40" s="39">
        <f>C40*D40</f>
        <v>1272.5525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14120.7</v>
      </c>
      <c r="E41" s="6"/>
      <c r="F41" s="6">
        <v>6</v>
      </c>
      <c r="G41" s="39">
        <f>C41*D41*F41</f>
        <v>228.75534000000005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12" ht="25.5">
      <c r="A45" s="6" t="s">
        <v>29</v>
      </c>
      <c r="B45" s="7" t="s">
        <v>62</v>
      </c>
      <c r="C45" s="35">
        <v>0.03</v>
      </c>
      <c r="D45" s="6">
        <f>B16</f>
        <v>14120.7</v>
      </c>
      <c r="E45" s="6"/>
      <c r="F45" s="6">
        <v>6</v>
      </c>
      <c r="G45" s="39">
        <f>C45*D45*F45</f>
        <v>2541.7259999999997</v>
      </c>
      <c r="H45" s="1"/>
      <c r="I45" s="1"/>
      <c r="L45" t="s">
        <v>218</v>
      </c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14120.7</v>
      </c>
      <c r="E46" s="6"/>
      <c r="F46" s="6">
        <v>6</v>
      </c>
      <c r="G46" s="39">
        <f>C46*D46*F46</f>
        <v>2118.1050000000005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14120.7</v>
      </c>
      <c r="E47" s="6"/>
      <c r="F47" s="6">
        <v>12</v>
      </c>
      <c r="G47" s="39">
        <f>C47*D47*F47</f>
        <v>3998.98224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409090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632216</v>
      </c>
      <c r="H49" s="1"/>
      <c r="I49" s="1"/>
    </row>
    <row r="50" spans="1:9" ht="15.75">
      <c r="A50" s="47">
        <v>5</v>
      </c>
      <c r="B50" s="82" t="s">
        <v>33</v>
      </c>
      <c r="C50" s="83"/>
      <c r="D50" s="54"/>
      <c r="E50" s="54"/>
      <c r="F50" s="55"/>
      <c r="G50" s="48">
        <v>181483</v>
      </c>
      <c r="H50" s="1"/>
      <c r="I50" s="1"/>
    </row>
    <row r="51" spans="1:9" ht="15.75">
      <c r="A51" s="47">
        <v>6</v>
      </c>
      <c r="B51" s="82" t="s">
        <v>34</v>
      </c>
      <c r="C51" s="83"/>
      <c r="D51" s="52"/>
      <c r="E51" s="52"/>
      <c r="F51" s="53"/>
      <c r="G51" s="48">
        <v>244178</v>
      </c>
      <c r="H51" s="1"/>
      <c r="I51" s="1"/>
    </row>
    <row r="52" spans="1:9" ht="34.5" customHeight="1">
      <c r="A52" s="3">
        <v>7</v>
      </c>
      <c r="B52" s="49" t="s">
        <v>74</v>
      </c>
      <c r="C52" s="50">
        <v>0.67</v>
      </c>
      <c r="D52" s="51"/>
      <c r="E52" s="61">
        <f>B16</f>
        <v>14120.7</v>
      </c>
      <c r="F52" s="51">
        <v>12</v>
      </c>
      <c r="G52" s="43">
        <f>C52*E52*F52</f>
        <v>113530.42800000001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2297145.24236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137828.7145416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2434973.9569016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14.3700026491935</v>
      </c>
      <c r="H56" s="1"/>
      <c r="I56" s="1"/>
    </row>
    <row r="57" spans="1:9" ht="15.75">
      <c r="A57" s="56" t="s">
        <v>216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217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75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126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C50"/>
    <mergeCell ref="B51:C51"/>
    <mergeCell ref="E1:G1"/>
    <mergeCell ref="E2:G2"/>
    <mergeCell ref="E3:G3"/>
    <mergeCell ref="A8:C8"/>
    <mergeCell ref="A55:F55"/>
    <mergeCell ref="A56:F56"/>
    <mergeCell ref="A54:F54"/>
    <mergeCell ref="B49:F49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4">
      <selection activeCell="J32" sqref="J32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209</v>
      </c>
      <c r="C13" s="2" t="s">
        <v>41</v>
      </c>
      <c r="D13" s="8">
        <v>1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11.709979845580824</v>
      </c>
      <c r="C15" s="1"/>
      <c r="D15" s="1" t="s">
        <v>45</v>
      </c>
      <c r="E15" s="1"/>
      <c r="F15" s="26">
        <v>353</v>
      </c>
      <c r="G15" s="1"/>
      <c r="H15" s="1"/>
      <c r="I15" s="1"/>
    </row>
    <row r="16" spans="1:9" ht="27.75" customHeight="1">
      <c r="A16" s="19" t="s">
        <v>60</v>
      </c>
      <c r="B16" s="32">
        <v>2810.1</v>
      </c>
      <c r="C16" s="1"/>
      <c r="D16" s="73" t="s">
        <v>58</v>
      </c>
      <c r="E16" s="74"/>
      <c r="F16" s="32">
        <v>523.2</v>
      </c>
      <c r="G16" s="1"/>
      <c r="H16" s="1"/>
      <c r="I16" s="1"/>
    </row>
    <row r="17" spans="1:9" ht="12.75">
      <c r="A17" s="1" t="s">
        <v>43</v>
      </c>
      <c r="B17" s="44">
        <f>G55</f>
        <v>394874.57236880006</v>
      </c>
      <c r="C17" s="1"/>
      <c r="D17" s="1" t="s">
        <v>46</v>
      </c>
      <c r="E17" s="1"/>
      <c r="F17" s="26">
        <v>3833.8</v>
      </c>
      <c r="G17" s="1"/>
      <c r="H17" s="1"/>
      <c r="I17" s="1"/>
    </row>
    <row r="18" spans="1:9" ht="12.75">
      <c r="A18" s="1" t="s">
        <v>44</v>
      </c>
      <c r="B18" s="26">
        <v>0.75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0.45</v>
      </c>
      <c r="C19" s="1"/>
      <c r="D19" s="1" t="s">
        <v>65</v>
      </c>
      <c r="E19" s="1"/>
      <c r="F19" s="26">
        <v>157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112207.75704</v>
      </c>
      <c r="H23" s="1"/>
      <c r="I23" s="1"/>
    </row>
    <row r="24" spans="1:9" ht="31.5" customHeight="1">
      <c r="A24" s="15" t="s">
        <v>0</v>
      </c>
      <c r="B24" s="62" t="s">
        <v>50</v>
      </c>
      <c r="C24" s="64" t="s">
        <v>76</v>
      </c>
      <c r="D24" s="63" t="s">
        <v>55</v>
      </c>
      <c r="E24" s="63" t="s">
        <v>56</v>
      </c>
      <c r="F24" s="59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107682.372</v>
      </c>
      <c r="H25" s="1"/>
      <c r="I25" s="1"/>
    </row>
    <row r="26" spans="1:9" ht="12.75">
      <c r="A26" s="76"/>
      <c r="B26" s="20" t="s">
        <v>3</v>
      </c>
      <c r="C26" s="34">
        <f>B18</f>
        <v>0.75</v>
      </c>
      <c r="D26" s="34">
        <v>4400</v>
      </c>
      <c r="E26" s="29">
        <v>1.5</v>
      </c>
      <c r="F26" s="21">
        <v>12</v>
      </c>
      <c r="G26" s="38">
        <f>C26*D26*E26*F26</f>
        <v>59400</v>
      </c>
      <c r="H26" s="1"/>
      <c r="I26" s="1"/>
    </row>
    <row r="27" spans="1:9" ht="12.75">
      <c r="A27" s="76"/>
      <c r="B27" s="20" t="s">
        <v>4</v>
      </c>
      <c r="C27" s="34">
        <f>B19</f>
        <v>0.45</v>
      </c>
      <c r="D27" s="34">
        <v>4300</v>
      </c>
      <c r="E27" s="34">
        <v>1.3</v>
      </c>
      <c r="F27" s="21">
        <v>12</v>
      </c>
      <c r="G27" s="38">
        <f>C27*D27*E27*F27</f>
        <v>30186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89586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18096.372</v>
      </c>
      <c r="H29" s="1"/>
      <c r="I29" s="1"/>
    </row>
    <row r="30" spans="1:9" ht="21">
      <c r="A30" s="13" t="s">
        <v>0</v>
      </c>
      <c r="B30" s="14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2810.1</v>
      </c>
      <c r="E31" s="6"/>
      <c r="F31" s="6">
        <v>12</v>
      </c>
      <c r="G31" s="39">
        <f>C31*D31*F31</f>
        <v>1790.5957199999998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2810.1</v>
      </c>
      <c r="E32" s="6"/>
      <c r="F32" s="6">
        <v>12</v>
      </c>
      <c r="G32" s="39">
        <f>C32*D32*F32</f>
        <v>168.606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2810.1</v>
      </c>
      <c r="E33" s="6"/>
      <c r="F33" s="6">
        <v>12</v>
      </c>
      <c r="G33" s="39">
        <f>C33*D33*F33</f>
        <v>606.9816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2810.1</v>
      </c>
      <c r="E34" s="6"/>
      <c r="F34" s="6">
        <v>12</v>
      </c>
      <c r="G34" s="39">
        <f>C34*D34*F34</f>
        <v>1959.20172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54225.220440000005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6">
        <f>F19*1.5/12</f>
        <v>19.625</v>
      </c>
      <c r="E37" s="6"/>
      <c r="F37" s="6">
        <v>12</v>
      </c>
      <c r="G37" s="39">
        <f>C37*D37*F37</f>
        <v>23787.855000000003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6">
        <f>F19*1.5/12</f>
        <v>19.625</v>
      </c>
      <c r="E38" s="6"/>
      <c r="F38" s="6">
        <v>12</v>
      </c>
      <c r="G38" s="39">
        <f>C38*D38*F38</f>
        <v>9410.58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495</v>
      </c>
      <c r="E39" s="6"/>
      <c r="F39" s="6">
        <v>12</v>
      </c>
      <c r="G39" s="39">
        <f>C39*D39*F39</f>
        <v>18354.6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1196.7</v>
      </c>
      <c r="E40" s="6"/>
      <c r="F40" s="6"/>
      <c r="G40" s="39">
        <f>C40*D40</f>
        <v>903.5085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2810.1</v>
      </c>
      <c r="E41" s="6"/>
      <c r="F41" s="6">
        <v>6</v>
      </c>
      <c r="G41" s="39">
        <f>C41*D41*F41</f>
        <v>45.52362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2810.1</v>
      </c>
      <c r="E45" s="6"/>
      <c r="F45" s="6">
        <v>6</v>
      </c>
      <c r="G45" s="39">
        <f>C45*D45*F45</f>
        <v>505.818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2810.1</v>
      </c>
      <c r="E46" s="6"/>
      <c r="F46" s="6">
        <v>6</v>
      </c>
      <c r="G46" s="39">
        <f>C46*D46*F46</f>
        <v>421.515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2810.1</v>
      </c>
      <c r="E47" s="6"/>
      <c r="F47" s="6">
        <v>12</v>
      </c>
      <c r="G47" s="39">
        <f>C47*D47*F47</f>
        <v>795.82032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0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110261</v>
      </c>
      <c r="H49" s="1"/>
      <c r="I49" s="1"/>
    </row>
    <row r="50" spans="1:9" ht="15.75">
      <c r="A50" s="47">
        <v>5</v>
      </c>
      <c r="B50" s="82" t="s">
        <v>33</v>
      </c>
      <c r="C50" s="83"/>
      <c r="D50" s="54"/>
      <c r="E50" s="54"/>
      <c r="F50" s="55"/>
      <c r="G50" s="48">
        <v>30711</v>
      </c>
      <c r="H50" s="1"/>
      <c r="I50" s="1"/>
    </row>
    <row r="51" spans="1:9" ht="15.75">
      <c r="A51" s="47">
        <v>6</v>
      </c>
      <c r="B51" s="82" t="s">
        <v>34</v>
      </c>
      <c r="C51" s="83"/>
      <c r="D51" s="52"/>
      <c r="E51" s="52"/>
      <c r="F51" s="53"/>
      <c r="G51" s="48">
        <v>42525</v>
      </c>
      <c r="H51" s="1"/>
      <c r="I51" s="1"/>
    </row>
    <row r="52" spans="1:9" ht="34.5" customHeight="1">
      <c r="A52" s="3">
        <v>7</v>
      </c>
      <c r="B52" s="49" t="s">
        <v>74</v>
      </c>
      <c r="C52" s="50">
        <v>0.67</v>
      </c>
      <c r="D52" s="51"/>
      <c r="E52" s="61">
        <f>B16</f>
        <v>2810.1</v>
      </c>
      <c r="F52" s="51">
        <v>12</v>
      </c>
      <c r="G52" s="43">
        <f>C52*E52*F52</f>
        <v>22593.204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372523.18148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22351.3908888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394874.57236880006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11.709979845580824</v>
      </c>
      <c r="H56" s="1"/>
      <c r="I56" s="1"/>
    </row>
    <row r="57" spans="1:9" ht="15.75">
      <c r="A57" s="56" t="s">
        <v>213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214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75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126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C50"/>
    <mergeCell ref="B51:C51"/>
    <mergeCell ref="A55:F55"/>
    <mergeCell ref="A56:F56"/>
    <mergeCell ref="A54:F54"/>
    <mergeCell ref="B49:F49"/>
    <mergeCell ref="E1:G1"/>
    <mergeCell ref="E2:G2"/>
    <mergeCell ref="E3:G3"/>
    <mergeCell ref="A8:C8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209</v>
      </c>
      <c r="C13" s="2" t="s">
        <v>41</v>
      </c>
      <c r="D13" s="8" t="s">
        <v>110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11.70999197566107</v>
      </c>
      <c r="C15" s="1"/>
      <c r="D15" s="1" t="s">
        <v>45</v>
      </c>
      <c r="E15" s="1"/>
      <c r="F15" s="26">
        <v>356.3</v>
      </c>
      <c r="G15" s="1"/>
      <c r="H15" s="1"/>
      <c r="I15" s="1"/>
    </row>
    <row r="16" spans="1:9" ht="27.75" customHeight="1">
      <c r="A16" s="19" t="s">
        <v>60</v>
      </c>
      <c r="B16" s="32">
        <v>2788.4</v>
      </c>
      <c r="C16" s="1"/>
      <c r="D16" s="73" t="s">
        <v>58</v>
      </c>
      <c r="E16" s="74"/>
      <c r="F16" s="32">
        <v>462.5</v>
      </c>
      <c r="G16" s="1"/>
      <c r="H16" s="1"/>
      <c r="I16" s="1"/>
    </row>
    <row r="17" spans="1:9" ht="12.75">
      <c r="A17" s="1" t="s">
        <v>43</v>
      </c>
      <c r="B17" s="44">
        <f>G55</f>
        <v>391825.6994992</v>
      </c>
      <c r="C17" s="1"/>
      <c r="D17" s="1" t="s">
        <v>46</v>
      </c>
      <c r="E17" s="1"/>
      <c r="F17" s="26">
        <v>2430.7</v>
      </c>
      <c r="G17" s="1"/>
      <c r="H17" s="1"/>
      <c r="I17" s="1"/>
    </row>
    <row r="18" spans="1:9" ht="12.75">
      <c r="A18" s="1" t="s">
        <v>44</v>
      </c>
      <c r="B18" s="26">
        <v>0.55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0.45</v>
      </c>
      <c r="C19" s="1"/>
      <c r="D19" s="1" t="s">
        <v>65</v>
      </c>
      <c r="E19" s="1"/>
      <c r="F19" s="26">
        <v>158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101859.65136</v>
      </c>
      <c r="H23" s="1"/>
      <c r="I23" s="1"/>
    </row>
    <row r="24" spans="1:9" ht="31.5" customHeight="1">
      <c r="A24" s="15" t="s">
        <v>0</v>
      </c>
      <c r="B24" s="62" t="s">
        <v>50</v>
      </c>
      <c r="C24" s="64" t="s">
        <v>76</v>
      </c>
      <c r="D24" s="63" t="s">
        <v>55</v>
      </c>
      <c r="E24" s="63" t="s">
        <v>56</v>
      </c>
      <c r="F24" s="59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97369.212</v>
      </c>
      <c r="H25" s="1"/>
      <c r="I25" s="1"/>
    </row>
    <row r="26" spans="1:9" ht="12.75">
      <c r="A26" s="76"/>
      <c r="B26" s="20" t="s">
        <v>3</v>
      </c>
      <c r="C26" s="34">
        <f>B18</f>
        <v>0.55</v>
      </c>
      <c r="D26" s="34">
        <v>4400</v>
      </c>
      <c r="E26" s="29">
        <v>1.75</v>
      </c>
      <c r="F26" s="21">
        <v>12</v>
      </c>
      <c r="G26" s="38">
        <f>C26*D26*E26*F26</f>
        <v>50820</v>
      </c>
      <c r="H26" s="1"/>
      <c r="I26" s="1"/>
    </row>
    <row r="27" spans="1:9" ht="12.75">
      <c r="A27" s="76"/>
      <c r="B27" s="20" t="s">
        <v>4</v>
      </c>
      <c r="C27" s="34">
        <f>B19</f>
        <v>0.45</v>
      </c>
      <c r="D27" s="34">
        <v>4300</v>
      </c>
      <c r="E27" s="34">
        <v>1.3</v>
      </c>
      <c r="F27" s="21">
        <v>12</v>
      </c>
      <c r="G27" s="38">
        <f>C27*D27*E27*F27</f>
        <v>30186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81006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16363.211999999998</v>
      </c>
      <c r="H29" s="1"/>
      <c r="I29" s="1"/>
    </row>
    <row r="30" spans="1:9" ht="21">
      <c r="A30" s="13" t="s">
        <v>0</v>
      </c>
      <c r="B30" s="14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2788.4</v>
      </c>
      <c r="E31" s="6"/>
      <c r="F31" s="6">
        <v>12</v>
      </c>
      <c r="G31" s="39">
        <f>C31*D31*F31</f>
        <v>1776.7684800000002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2788.4</v>
      </c>
      <c r="E32" s="6"/>
      <c r="F32" s="6">
        <v>12</v>
      </c>
      <c r="G32" s="39">
        <f>C32*D32*F32</f>
        <v>167.304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2788.4</v>
      </c>
      <c r="E33" s="6"/>
      <c r="F33" s="6">
        <v>12</v>
      </c>
      <c r="G33" s="39">
        <f>C33*D33*F33</f>
        <v>602.2944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2788.4</v>
      </c>
      <c r="E34" s="6"/>
      <c r="F34" s="6">
        <v>12</v>
      </c>
      <c r="G34" s="39">
        <f>C34*D34*F34</f>
        <v>1944.0724800000003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53921.49895999999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6">
        <f>F19*1.5/12</f>
        <v>19.75</v>
      </c>
      <c r="E37" s="6"/>
      <c r="F37" s="6">
        <v>12</v>
      </c>
      <c r="G37" s="39">
        <f>C37*D37*F37</f>
        <v>23939.37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6">
        <f>F19*1.5/12</f>
        <v>19.75</v>
      </c>
      <c r="E38" s="6"/>
      <c r="F38" s="6">
        <v>12</v>
      </c>
      <c r="G38" s="39">
        <f>C38*D38*F38</f>
        <v>9470.52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490</v>
      </c>
      <c r="E39" s="6"/>
      <c r="F39" s="6">
        <v>12</v>
      </c>
      <c r="G39" s="39">
        <f>C39*D39*F39</f>
        <v>18169.199999999997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778</v>
      </c>
      <c r="E40" s="6"/>
      <c r="F40" s="6"/>
      <c r="G40" s="39">
        <f>C40*D40</f>
        <v>587.39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2788.4</v>
      </c>
      <c r="E41" s="6"/>
      <c r="F41" s="6">
        <v>6</v>
      </c>
      <c r="G41" s="39">
        <f>C41*D41*F41</f>
        <v>45.17208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2788.4</v>
      </c>
      <c r="E45" s="6"/>
      <c r="F45" s="6">
        <v>6</v>
      </c>
      <c r="G45" s="39">
        <f>C45*D45*F45</f>
        <v>501.91200000000003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2788.4</v>
      </c>
      <c r="E46" s="6"/>
      <c r="F46" s="6">
        <v>6</v>
      </c>
      <c r="G46" s="39">
        <f>C46*D46*F46</f>
        <v>418.26000000000005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2788.4</v>
      </c>
      <c r="E47" s="6"/>
      <c r="F47" s="6">
        <v>12</v>
      </c>
      <c r="G47" s="39">
        <f>C47*D47*F47</f>
        <v>789.67488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0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115022</v>
      </c>
      <c r="H49" s="1"/>
      <c r="I49" s="1"/>
    </row>
    <row r="50" spans="1:9" ht="15.75">
      <c r="A50" s="47">
        <v>5</v>
      </c>
      <c r="B50" s="82" t="s">
        <v>33</v>
      </c>
      <c r="C50" s="83"/>
      <c r="D50" s="54"/>
      <c r="E50" s="54"/>
      <c r="F50" s="55"/>
      <c r="G50" s="48">
        <v>32057</v>
      </c>
      <c r="H50" s="1"/>
      <c r="I50" s="1"/>
    </row>
    <row r="51" spans="1:9" ht="15.75">
      <c r="A51" s="47">
        <v>6</v>
      </c>
      <c r="B51" s="82" t="s">
        <v>34</v>
      </c>
      <c r="C51" s="83"/>
      <c r="D51" s="52"/>
      <c r="E51" s="52"/>
      <c r="F51" s="53"/>
      <c r="G51" s="48">
        <v>44368</v>
      </c>
      <c r="H51" s="1"/>
      <c r="I51" s="1"/>
    </row>
    <row r="52" spans="1:9" ht="34.5" customHeight="1">
      <c r="A52" s="3">
        <v>7</v>
      </c>
      <c r="B52" s="49" t="s">
        <v>74</v>
      </c>
      <c r="C52" s="50">
        <v>0.67</v>
      </c>
      <c r="D52" s="51"/>
      <c r="E52" s="61">
        <f>B16</f>
        <v>2788.4</v>
      </c>
      <c r="F52" s="51">
        <v>12</v>
      </c>
      <c r="G52" s="43">
        <f>C52*E52*F52</f>
        <v>22418.736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369646.88632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22178.8131792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391825.6994992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11.70999197566107</v>
      </c>
      <c r="H56" s="1"/>
      <c r="I56" s="1"/>
    </row>
    <row r="57" spans="1:9" ht="15.75">
      <c r="A57" s="56" t="s">
        <v>210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211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75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212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C50"/>
    <mergeCell ref="B51:C51"/>
    <mergeCell ref="A55:F55"/>
    <mergeCell ref="A56:F56"/>
    <mergeCell ref="A54:F54"/>
    <mergeCell ref="B49:F49"/>
    <mergeCell ref="E1:G1"/>
    <mergeCell ref="E2:G2"/>
    <mergeCell ref="E3:G3"/>
    <mergeCell ref="A8:C8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selection activeCell="K15" sqref="K15:K16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192</v>
      </c>
      <c r="C13" s="2" t="s">
        <v>41</v>
      </c>
      <c r="D13" s="8" t="s">
        <v>206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14.369978657287248</v>
      </c>
      <c r="C15" s="1"/>
      <c r="D15" s="1" t="s">
        <v>45</v>
      </c>
      <c r="E15" s="1"/>
      <c r="F15" s="26">
        <v>545</v>
      </c>
      <c r="G15" s="1"/>
      <c r="H15" s="1"/>
      <c r="I15" s="1"/>
    </row>
    <row r="16" spans="1:9" ht="27.75" customHeight="1">
      <c r="A16" s="19" t="s">
        <v>60</v>
      </c>
      <c r="B16" s="32">
        <v>4030.1</v>
      </c>
      <c r="C16" s="1"/>
      <c r="D16" s="73" t="s">
        <v>58</v>
      </c>
      <c r="E16" s="74"/>
      <c r="F16" s="32">
        <v>625.3</v>
      </c>
      <c r="G16" s="1"/>
      <c r="H16" s="1"/>
      <c r="I16" s="1"/>
    </row>
    <row r="17" spans="1:9" ht="12.75">
      <c r="A17" s="1" t="s">
        <v>43</v>
      </c>
      <c r="B17" s="44">
        <f>G55</f>
        <v>694949.4118408001</v>
      </c>
      <c r="C17" s="1"/>
      <c r="D17" s="1" t="s">
        <v>46</v>
      </c>
      <c r="E17" s="1"/>
      <c r="F17" s="26">
        <v>1854.6</v>
      </c>
      <c r="G17" s="1"/>
      <c r="H17" s="1"/>
      <c r="I17" s="1"/>
    </row>
    <row r="18" spans="1:9" ht="12.75">
      <c r="A18" s="1" t="s">
        <v>44</v>
      </c>
      <c r="B18" s="26">
        <v>0.59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0.57</v>
      </c>
      <c r="C19" s="1"/>
      <c r="D19" s="1" t="s">
        <v>65</v>
      </c>
      <c r="E19" s="1"/>
      <c r="F19" s="26">
        <v>181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108616.32024000002</v>
      </c>
      <c r="H23" s="1"/>
      <c r="I23" s="1"/>
    </row>
    <row r="24" spans="1:9" ht="31.5" customHeight="1">
      <c r="A24" s="15" t="s">
        <v>0</v>
      </c>
      <c r="B24" s="11" t="s">
        <v>50</v>
      </c>
      <c r="C24" s="11" t="s">
        <v>76</v>
      </c>
      <c r="D24" s="11" t="s">
        <v>55</v>
      </c>
      <c r="E24" s="11" t="s">
        <v>56</v>
      </c>
      <c r="F24" s="11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102126.24720000001</v>
      </c>
      <c r="H25" s="1"/>
      <c r="I25" s="1"/>
    </row>
    <row r="26" spans="1:9" ht="12.75">
      <c r="A26" s="76"/>
      <c r="B26" s="20" t="s">
        <v>3</v>
      </c>
      <c r="C26" s="34">
        <f>B18</f>
        <v>0.59</v>
      </c>
      <c r="D26" s="34">
        <v>4400</v>
      </c>
      <c r="E26" s="29">
        <v>1.5</v>
      </c>
      <c r="F26" s="21">
        <v>12</v>
      </c>
      <c r="G26" s="38">
        <f>C26*D26*E26*F26</f>
        <v>46728</v>
      </c>
      <c r="H26" s="1"/>
      <c r="I26" s="1"/>
    </row>
    <row r="27" spans="1:9" ht="12.75">
      <c r="A27" s="76"/>
      <c r="B27" s="20" t="s">
        <v>4</v>
      </c>
      <c r="C27" s="34">
        <f>B19</f>
        <v>0.57</v>
      </c>
      <c r="D27" s="34">
        <v>4300</v>
      </c>
      <c r="E27" s="34">
        <v>1.3</v>
      </c>
      <c r="F27" s="21">
        <v>12</v>
      </c>
      <c r="G27" s="38">
        <f>C27*D27*E27*F27</f>
        <v>38235.600000000006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84963.6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17162.6472</v>
      </c>
      <c r="H29" s="1"/>
      <c r="I29" s="1"/>
    </row>
    <row r="30" spans="1:9" ht="21">
      <c r="A30" s="13" t="s">
        <v>0</v>
      </c>
      <c r="B30" s="59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4030.1</v>
      </c>
      <c r="E31" s="6"/>
      <c r="F31" s="6">
        <v>12</v>
      </c>
      <c r="G31" s="39">
        <f>C31*D31*F31</f>
        <v>2567.9797200000003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4030.1</v>
      </c>
      <c r="E32" s="6"/>
      <c r="F32" s="6">
        <v>12</v>
      </c>
      <c r="G32" s="39">
        <f>C32*D32*F32</f>
        <v>241.806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4030.1</v>
      </c>
      <c r="E33" s="6"/>
      <c r="F33" s="6">
        <v>12</v>
      </c>
      <c r="G33" s="39">
        <f>C33*D33*F33</f>
        <v>870.5015999999999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4030.1</v>
      </c>
      <c r="E34" s="6"/>
      <c r="F34" s="6">
        <v>12</v>
      </c>
      <c r="G34" s="39">
        <f>C34*D34*F34</f>
        <v>2809.78572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174736.32844000004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25">
        <f>F19*1.5/12</f>
        <v>22.625</v>
      </c>
      <c r="E37" s="6"/>
      <c r="F37" s="6">
        <v>12</v>
      </c>
      <c r="G37" s="39">
        <f>C37*F37*D37</f>
        <v>27424.215000000004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25">
        <f>F19*1.5/12</f>
        <v>22.625</v>
      </c>
      <c r="E38" s="6"/>
      <c r="F38" s="6">
        <v>12</v>
      </c>
      <c r="G38" s="39">
        <f>C38*D38*F38</f>
        <v>10849.14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3600</v>
      </c>
      <c r="E39" s="6"/>
      <c r="F39" s="6">
        <v>12</v>
      </c>
      <c r="G39" s="39">
        <f>C39*D39*F39</f>
        <v>133488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580.7</v>
      </c>
      <c r="E40" s="6"/>
      <c r="F40" s="6"/>
      <c r="G40" s="39">
        <f>C40*D40</f>
        <v>438.42850000000004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4030.1</v>
      </c>
      <c r="E41" s="6"/>
      <c r="F41" s="6">
        <v>6</v>
      </c>
      <c r="G41" s="39">
        <f>C41*D41*F41</f>
        <v>65.28762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4030.1</v>
      </c>
      <c r="E45" s="6"/>
      <c r="F45" s="6">
        <v>6</v>
      </c>
      <c r="G45" s="39">
        <f>C45*D45*F45</f>
        <v>725.4179999999999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4030.1</v>
      </c>
      <c r="E46" s="6"/>
      <c r="F46" s="6">
        <v>6</v>
      </c>
      <c r="G46" s="39">
        <f>C46*D46*F46</f>
        <v>604.515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4030.1</v>
      </c>
      <c r="E47" s="6"/>
      <c r="F47" s="6">
        <v>12</v>
      </c>
      <c r="G47" s="39">
        <f>C47*D47*F47</f>
        <v>1141.32432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100812</v>
      </c>
      <c r="H48" s="1"/>
      <c r="I48" s="1"/>
    </row>
    <row r="49" spans="1:9" ht="15.75">
      <c r="A49" s="3">
        <v>4</v>
      </c>
      <c r="B49" s="82" t="s">
        <v>32</v>
      </c>
      <c r="C49" s="83"/>
      <c r="D49" s="83"/>
      <c r="E49" s="83"/>
      <c r="F49" s="84"/>
      <c r="G49" s="42">
        <v>159478</v>
      </c>
      <c r="H49" s="1"/>
      <c r="I49" s="1"/>
    </row>
    <row r="50" spans="1:9" ht="15.75">
      <c r="A50" s="47">
        <v>5</v>
      </c>
      <c r="B50" s="70" t="s">
        <v>33</v>
      </c>
      <c r="C50" s="71"/>
      <c r="D50" s="71"/>
      <c r="E50" s="71"/>
      <c r="F50" s="72"/>
      <c r="G50" s="48">
        <v>30837</v>
      </c>
      <c r="H50" s="1"/>
      <c r="I50" s="1"/>
    </row>
    <row r="51" spans="1:9" ht="15.75">
      <c r="A51" s="47">
        <v>6</v>
      </c>
      <c r="B51" s="82" t="s">
        <v>34</v>
      </c>
      <c r="C51" s="83"/>
      <c r="D51" s="83"/>
      <c r="E51" s="83"/>
      <c r="F51" s="84"/>
      <c r="G51" s="48">
        <v>48731</v>
      </c>
      <c r="H51" s="1"/>
      <c r="I51" s="1"/>
    </row>
    <row r="52" spans="1:9" ht="31.5">
      <c r="A52" s="3">
        <v>7</v>
      </c>
      <c r="B52" s="49" t="s">
        <v>74</v>
      </c>
      <c r="C52" s="50">
        <v>0.67</v>
      </c>
      <c r="D52" s="51"/>
      <c r="E52" s="60">
        <f>B16</f>
        <v>4030.1</v>
      </c>
      <c r="F52" s="51">
        <v>12</v>
      </c>
      <c r="G52" s="43">
        <f>C52*E52*F52</f>
        <v>32402.004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655612.65268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39336.75916080001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694949.4118408001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14.369978657287248</v>
      </c>
      <c r="H56" s="1"/>
      <c r="I56" s="1"/>
    </row>
    <row r="57" spans="1:9" ht="15.75">
      <c r="A57" s="56" t="s">
        <v>207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208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75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91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F50"/>
    <mergeCell ref="B51:F51"/>
    <mergeCell ref="E1:G1"/>
    <mergeCell ref="E2:G2"/>
    <mergeCell ref="E3:G3"/>
    <mergeCell ref="A8:C8"/>
    <mergeCell ref="A55:F55"/>
    <mergeCell ref="A56:F56"/>
    <mergeCell ref="A54:F54"/>
    <mergeCell ref="B49:F49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6"/>
  <sheetViews>
    <sheetView zoomScalePageLayoutView="0" workbookViewId="0" topLeftCell="A5">
      <selection activeCell="L23" sqref="L23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192</v>
      </c>
      <c r="C13" s="2" t="s">
        <v>41</v>
      </c>
      <c r="D13" s="8" t="s">
        <v>203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14.369974323943225</v>
      </c>
      <c r="C15" s="1"/>
      <c r="D15" s="1" t="s">
        <v>45</v>
      </c>
      <c r="E15" s="1"/>
      <c r="F15" s="26">
        <v>538.7</v>
      </c>
      <c r="G15" s="1"/>
      <c r="H15" s="1"/>
      <c r="I15" s="1"/>
    </row>
    <row r="16" spans="1:9" ht="27.75" customHeight="1">
      <c r="A16" s="19" t="s">
        <v>60</v>
      </c>
      <c r="B16" s="32">
        <v>6439.4</v>
      </c>
      <c r="C16" s="1"/>
      <c r="D16" s="73" t="s">
        <v>58</v>
      </c>
      <c r="E16" s="74"/>
      <c r="F16" s="32">
        <v>836.5</v>
      </c>
      <c r="G16" s="1"/>
      <c r="H16" s="1"/>
      <c r="I16" s="1"/>
    </row>
    <row r="17" spans="1:9" ht="12.75">
      <c r="A17" s="1" t="s">
        <v>43</v>
      </c>
      <c r="B17" s="44">
        <f>G55</f>
        <v>1110408.1519392</v>
      </c>
      <c r="C17" s="1"/>
      <c r="D17" s="1" t="s">
        <v>46</v>
      </c>
      <c r="E17" s="1"/>
      <c r="F17" s="26">
        <v>2173.2</v>
      </c>
      <c r="G17" s="1"/>
      <c r="H17" s="1"/>
      <c r="I17" s="1"/>
    </row>
    <row r="18" spans="1:9" ht="12.75">
      <c r="A18" s="1" t="s">
        <v>44</v>
      </c>
      <c r="B18" s="26">
        <v>0.75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0.57</v>
      </c>
      <c r="C19" s="1"/>
      <c r="D19" s="1" t="s">
        <v>65</v>
      </c>
      <c r="E19" s="1"/>
      <c r="F19" s="26">
        <v>315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139627.80096</v>
      </c>
      <c r="H23" s="1"/>
      <c r="I23" s="1"/>
    </row>
    <row r="24" spans="1:9" ht="31.5" customHeight="1">
      <c r="A24" s="15" t="s">
        <v>0</v>
      </c>
      <c r="B24" s="11" t="s">
        <v>50</v>
      </c>
      <c r="C24" s="11" t="s">
        <v>76</v>
      </c>
      <c r="D24" s="11" t="s">
        <v>55</v>
      </c>
      <c r="E24" s="11" t="s">
        <v>56</v>
      </c>
      <c r="F24" s="11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129257.7912</v>
      </c>
      <c r="H25" s="1"/>
      <c r="I25" s="1"/>
    </row>
    <row r="26" spans="1:9" ht="12.75">
      <c r="A26" s="76"/>
      <c r="B26" s="20" t="s">
        <v>3</v>
      </c>
      <c r="C26" s="34">
        <f>B18</f>
        <v>0.75</v>
      </c>
      <c r="D26" s="34">
        <v>4400</v>
      </c>
      <c r="E26" s="29">
        <v>1.75</v>
      </c>
      <c r="F26" s="21">
        <v>12</v>
      </c>
      <c r="G26" s="38">
        <f>C26*D26*E26*F26</f>
        <v>69300</v>
      </c>
      <c r="H26" s="1"/>
      <c r="I26" s="1"/>
    </row>
    <row r="27" spans="1:9" ht="12.75">
      <c r="A27" s="76"/>
      <c r="B27" s="20" t="s">
        <v>4</v>
      </c>
      <c r="C27" s="34">
        <f>B19</f>
        <v>0.57</v>
      </c>
      <c r="D27" s="34">
        <v>4300</v>
      </c>
      <c r="E27" s="34">
        <v>1.3</v>
      </c>
      <c r="F27" s="21">
        <v>12</v>
      </c>
      <c r="G27" s="38">
        <f>C27*D27*E27*F27</f>
        <v>38235.600000000006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107535.6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21722.191199999997</v>
      </c>
      <c r="H29" s="1"/>
      <c r="I29" s="1"/>
    </row>
    <row r="30" spans="1:9" ht="21">
      <c r="A30" s="13" t="s">
        <v>0</v>
      </c>
      <c r="B30" s="59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6439.4</v>
      </c>
      <c r="E31" s="6"/>
      <c r="F31" s="6">
        <v>12</v>
      </c>
      <c r="G31" s="39">
        <f>C31*D31*F31</f>
        <v>4103.1856800000005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6439.4</v>
      </c>
      <c r="E32" s="6"/>
      <c r="F32" s="6">
        <v>12</v>
      </c>
      <c r="G32" s="39">
        <f>C32*D32*F32</f>
        <v>386.3639999999999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6439.4</v>
      </c>
      <c r="E33" s="6"/>
      <c r="F33" s="6">
        <v>12</v>
      </c>
      <c r="G33" s="39">
        <f>C33*D33*F33</f>
        <v>1390.9103999999998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6439.4</v>
      </c>
      <c r="E34" s="6"/>
      <c r="F34" s="6">
        <v>12</v>
      </c>
      <c r="G34" s="39">
        <f>C34*D34*F34</f>
        <v>4489.549679999999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127687.28336000003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25">
        <f>F19*1.5/12</f>
        <v>39.375</v>
      </c>
      <c r="E37" s="6"/>
      <c r="F37" s="6">
        <v>12</v>
      </c>
      <c r="G37" s="39">
        <f>C37*F37*D37</f>
        <v>47727.225000000006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25">
        <f>F19*1.5/12</f>
        <v>39.375</v>
      </c>
      <c r="E38" s="6"/>
      <c r="F38" s="6">
        <v>12</v>
      </c>
      <c r="G38" s="39">
        <f>C38*D38*F38</f>
        <v>18881.1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67">
        <v>1520</v>
      </c>
      <c r="E39" s="6"/>
      <c r="F39" s="6">
        <v>12</v>
      </c>
      <c r="G39" s="39">
        <f>C39*D39*F39</f>
        <v>56361.600000000006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880</v>
      </c>
      <c r="E40" s="6"/>
      <c r="F40" s="6"/>
      <c r="G40" s="39">
        <f>C40*D40</f>
        <v>664.4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6439.4</v>
      </c>
      <c r="E41" s="6"/>
      <c r="F41" s="6">
        <v>6</v>
      </c>
      <c r="G41" s="39">
        <f>C41*D41*F41</f>
        <v>104.31827999999999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6439.4</v>
      </c>
      <c r="E45" s="6"/>
      <c r="F45" s="6">
        <v>6</v>
      </c>
      <c r="G45" s="39">
        <f>C45*D45*F45</f>
        <v>1159.0919999999999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6439.4</v>
      </c>
      <c r="E46" s="6"/>
      <c r="F46" s="6">
        <v>6</v>
      </c>
      <c r="G46" s="39">
        <f>C46*D46*F46</f>
        <v>965.9100000000001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6439.4</v>
      </c>
      <c r="E47" s="6"/>
      <c r="F47" s="6">
        <v>12</v>
      </c>
      <c r="G47" s="39">
        <f>C47*D47*F47</f>
        <v>1823.6380799999997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201739</v>
      </c>
      <c r="H48" s="1"/>
      <c r="I48" s="1"/>
    </row>
    <row r="49" spans="1:9" ht="15.75">
      <c r="A49" s="3">
        <v>4</v>
      </c>
      <c r="B49" s="82" t="s">
        <v>32</v>
      </c>
      <c r="C49" s="83"/>
      <c r="D49" s="83"/>
      <c r="E49" s="83"/>
      <c r="F49" s="84"/>
      <c r="G49" s="42">
        <v>306388</v>
      </c>
      <c r="H49" s="1"/>
      <c r="I49" s="1"/>
    </row>
    <row r="50" spans="1:9" ht="15.75">
      <c r="A50" s="47">
        <v>5</v>
      </c>
      <c r="B50" s="70" t="s">
        <v>33</v>
      </c>
      <c r="C50" s="71"/>
      <c r="D50" s="71"/>
      <c r="E50" s="71"/>
      <c r="F50" s="72"/>
      <c r="G50" s="48">
        <v>95874</v>
      </c>
      <c r="H50" s="1"/>
      <c r="I50" s="1"/>
    </row>
    <row r="51" spans="1:9" ht="15.75">
      <c r="A51" s="47">
        <v>6</v>
      </c>
      <c r="B51" s="82" t="s">
        <v>34</v>
      </c>
      <c r="C51" s="83"/>
      <c r="D51" s="83"/>
      <c r="E51" s="83"/>
      <c r="F51" s="84"/>
      <c r="G51" s="48">
        <v>124466</v>
      </c>
      <c r="H51" s="1"/>
      <c r="I51" s="1"/>
    </row>
    <row r="52" spans="1:9" ht="31.5">
      <c r="A52" s="3">
        <v>7</v>
      </c>
      <c r="B52" s="49" t="s">
        <v>74</v>
      </c>
      <c r="C52" s="50">
        <v>0.67</v>
      </c>
      <c r="D52" s="51"/>
      <c r="E52" s="60">
        <f>B16</f>
        <v>6439.4</v>
      </c>
      <c r="F52" s="51">
        <v>12</v>
      </c>
      <c r="G52" s="43">
        <f>C52*E52*F52</f>
        <v>51772.776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1047554.86032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62853.2916192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1110408.1519392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14.369974323943225</v>
      </c>
      <c r="H56" s="1"/>
      <c r="I56" s="1"/>
    </row>
    <row r="57" spans="1:9" ht="15.75">
      <c r="A57" s="56" t="s">
        <v>204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205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75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91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5.75">
      <c r="A63" s="1"/>
      <c r="B63" s="9" t="s">
        <v>67</v>
      </c>
      <c r="C63" s="9"/>
      <c r="D63" s="23"/>
      <c r="E63" s="23"/>
      <c r="F63" s="9" t="s">
        <v>66</v>
      </c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</sheetData>
  <sheetProtection/>
  <mergeCells count="17">
    <mergeCell ref="B23:F23"/>
    <mergeCell ref="B50:F50"/>
    <mergeCell ref="B51:F51"/>
    <mergeCell ref="E1:G1"/>
    <mergeCell ref="E2:G2"/>
    <mergeCell ref="E3:G3"/>
    <mergeCell ref="A8:C8"/>
    <mergeCell ref="A55:F55"/>
    <mergeCell ref="A56:F56"/>
    <mergeCell ref="A54:F54"/>
    <mergeCell ref="B49:F49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46"/>
  <sheetViews>
    <sheetView zoomScalePageLayoutView="0" workbookViewId="0" topLeftCell="A8">
      <selection activeCell="K27" sqref="K27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192</v>
      </c>
      <c r="C13" s="2" t="s">
        <v>41</v>
      </c>
      <c r="D13" s="8" t="s">
        <v>200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14.37000646905758</v>
      </c>
      <c r="C15" s="1"/>
      <c r="D15" s="1" t="s">
        <v>45</v>
      </c>
      <c r="E15" s="1"/>
      <c r="F15" s="26">
        <v>830.1</v>
      </c>
      <c r="G15" s="1"/>
      <c r="H15" s="1"/>
      <c r="I15" s="1"/>
    </row>
    <row r="16" spans="1:9" ht="27.75" customHeight="1">
      <c r="A16" s="19" t="s">
        <v>60</v>
      </c>
      <c r="B16" s="32">
        <v>4182.5</v>
      </c>
      <c r="C16" s="1"/>
      <c r="D16" s="73" t="s">
        <v>58</v>
      </c>
      <c r="E16" s="74"/>
      <c r="F16" s="32">
        <v>448.7</v>
      </c>
      <c r="G16" s="1"/>
      <c r="H16" s="1"/>
      <c r="I16" s="1"/>
    </row>
    <row r="17" spans="1:9" ht="12.75">
      <c r="A17" s="1" t="s">
        <v>43</v>
      </c>
      <c r="B17" s="44">
        <f>G55</f>
        <v>721230.624682</v>
      </c>
      <c r="C17" s="1"/>
      <c r="D17" s="1" t="s">
        <v>46</v>
      </c>
      <c r="E17" s="1"/>
      <c r="F17" s="26">
        <v>5001.7</v>
      </c>
      <c r="G17" s="1"/>
      <c r="H17" s="1"/>
      <c r="I17" s="1"/>
    </row>
    <row r="18" spans="1:9" ht="12.75">
      <c r="A18" s="1" t="s">
        <v>44</v>
      </c>
      <c r="B18" s="26">
        <v>0.83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0.87</v>
      </c>
      <c r="C19" s="1"/>
      <c r="D19" s="1" t="s">
        <v>65</v>
      </c>
      <c r="E19" s="1"/>
      <c r="F19" s="26">
        <v>257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155898.40920000002</v>
      </c>
      <c r="H23" s="1"/>
      <c r="I23" s="1"/>
    </row>
    <row r="24" spans="1:9" ht="31.5" customHeight="1">
      <c r="A24" s="15" t="s">
        <v>0</v>
      </c>
      <c r="B24" s="11" t="s">
        <v>50</v>
      </c>
      <c r="C24" s="11" t="s">
        <v>76</v>
      </c>
      <c r="D24" s="11" t="s">
        <v>55</v>
      </c>
      <c r="E24" s="11" t="s">
        <v>56</v>
      </c>
      <c r="F24" s="11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149162.9112</v>
      </c>
      <c r="H25" s="1"/>
      <c r="I25" s="1"/>
    </row>
    <row r="26" spans="1:9" ht="12.75">
      <c r="A26" s="76"/>
      <c r="B26" s="20" t="s">
        <v>3</v>
      </c>
      <c r="C26" s="34">
        <f>B18</f>
        <v>0.83</v>
      </c>
      <c r="D26" s="34">
        <v>4400</v>
      </c>
      <c r="E26" s="29">
        <v>1.5</v>
      </c>
      <c r="F26" s="21">
        <v>12</v>
      </c>
      <c r="G26" s="38">
        <f>C26*D26*E26*F26</f>
        <v>65736</v>
      </c>
      <c r="H26" s="1"/>
      <c r="I26" s="1"/>
    </row>
    <row r="27" spans="1:9" ht="12.75">
      <c r="A27" s="76"/>
      <c r="B27" s="20" t="s">
        <v>4</v>
      </c>
      <c r="C27" s="34">
        <f>B19</f>
        <v>0.87</v>
      </c>
      <c r="D27" s="34">
        <v>4300</v>
      </c>
      <c r="E27" s="34">
        <v>1.3</v>
      </c>
      <c r="F27" s="21">
        <v>12</v>
      </c>
      <c r="G27" s="38">
        <f>C27*D27*E27*F27</f>
        <v>58359.600000000006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124095.6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25067.3112</v>
      </c>
      <c r="H29" s="1"/>
      <c r="I29" s="1"/>
    </row>
    <row r="30" spans="1:9" ht="21">
      <c r="A30" s="13" t="s">
        <v>0</v>
      </c>
      <c r="B30" s="59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4182.5</v>
      </c>
      <c r="E31" s="6"/>
      <c r="F31" s="6">
        <v>12</v>
      </c>
      <c r="G31" s="39">
        <f>C31*D31*F31</f>
        <v>2665.089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4182.5</v>
      </c>
      <c r="E32" s="6"/>
      <c r="F32" s="6">
        <v>12</v>
      </c>
      <c r="G32" s="39">
        <f>C32*D32*F32</f>
        <v>250.95000000000002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4182.5</v>
      </c>
      <c r="E33" s="6"/>
      <c r="F33" s="6">
        <v>12</v>
      </c>
      <c r="G33" s="39">
        <f>C33*D33*F33</f>
        <v>903.42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4182.5</v>
      </c>
      <c r="E34" s="6"/>
      <c r="F34" s="6">
        <v>12</v>
      </c>
      <c r="G34" s="39">
        <f>C34*D34*F34</f>
        <v>2916.039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151228.5405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25">
        <f>F19*1.5/12</f>
        <v>32.125</v>
      </c>
      <c r="E37" s="6"/>
      <c r="F37" s="6">
        <v>12</v>
      </c>
      <c r="G37" s="39">
        <f>C37*F37*D37</f>
        <v>38939.355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25">
        <f>F19*1.5/12</f>
        <v>32.125</v>
      </c>
      <c r="E38" s="6"/>
      <c r="F38" s="6">
        <v>12</v>
      </c>
      <c r="G38" s="39">
        <f>C38*D38*F38</f>
        <v>15404.579999999998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6">
        <v>2525</v>
      </c>
      <c r="E39" s="6"/>
      <c r="F39" s="6">
        <v>12</v>
      </c>
      <c r="G39" s="39">
        <f>C39*D39*F39</f>
        <v>93627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828</v>
      </c>
      <c r="E40" s="6"/>
      <c r="F40" s="6"/>
      <c r="G40" s="39">
        <f>C40*D40</f>
        <v>625.14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4182.5</v>
      </c>
      <c r="E41" s="6"/>
      <c r="F41" s="6">
        <v>6</v>
      </c>
      <c r="G41" s="39">
        <f>C41*D41*F41</f>
        <v>67.7565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4182.5</v>
      </c>
      <c r="E45" s="6"/>
      <c r="F45" s="6">
        <v>6</v>
      </c>
      <c r="G45" s="39">
        <f>C45*D45*F45</f>
        <v>752.8499999999999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4182.5</v>
      </c>
      <c r="E46" s="6"/>
      <c r="F46" s="6">
        <v>6</v>
      </c>
      <c r="G46" s="39">
        <f>C46*D46*F46</f>
        <v>627.375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4182.5</v>
      </c>
      <c r="E47" s="6"/>
      <c r="F47" s="6">
        <v>12</v>
      </c>
      <c r="G47" s="39">
        <f>C47*D47*F47</f>
        <v>1184.484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97858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149855</v>
      </c>
      <c r="H49" s="1"/>
      <c r="I49" s="1"/>
    </row>
    <row r="50" spans="1:9" ht="15.75">
      <c r="A50" s="47">
        <v>5</v>
      </c>
      <c r="B50" s="70" t="s">
        <v>33</v>
      </c>
      <c r="C50" s="71"/>
      <c r="D50" s="71"/>
      <c r="E50" s="71"/>
      <c r="F50" s="72"/>
      <c r="G50" s="48">
        <v>38684</v>
      </c>
      <c r="H50" s="1"/>
      <c r="I50" s="1"/>
    </row>
    <row r="51" spans="1:9" ht="15.75">
      <c r="A51" s="47">
        <v>6</v>
      </c>
      <c r="B51" s="82" t="s">
        <v>34</v>
      </c>
      <c r="C51" s="83"/>
      <c r="D51" s="83"/>
      <c r="E51" s="83"/>
      <c r="F51" s="84"/>
      <c r="G51" s="48">
        <v>53255</v>
      </c>
      <c r="H51" s="1"/>
      <c r="I51" s="1"/>
    </row>
    <row r="52" spans="1:9" ht="31.5">
      <c r="A52" s="3">
        <v>7</v>
      </c>
      <c r="B52" s="49" t="s">
        <v>74</v>
      </c>
      <c r="C52" s="50">
        <v>0.67</v>
      </c>
      <c r="D52" s="51"/>
      <c r="E52" s="60">
        <f>B16</f>
        <v>4182.5</v>
      </c>
      <c r="F52" s="51">
        <v>12</v>
      </c>
      <c r="G52" s="43">
        <f>C52*E52*F52</f>
        <v>33627.3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680406.2497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40824.37498200001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721230.624682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14.37000646905758</v>
      </c>
      <c r="H56" s="1"/>
      <c r="I56" s="1"/>
    </row>
    <row r="57" spans="1:9" ht="15.75">
      <c r="A57" s="56" t="s">
        <v>201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202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75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186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5.75">
      <c r="A63" s="1"/>
      <c r="B63" s="9" t="s">
        <v>67</v>
      </c>
      <c r="C63" s="9"/>
      <c r="D63" s="23"/>
      <c r="E63" s="23"/>
      <c r="F63" s="9" t="s">
        <v>66</v>
      </c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</sheetData>
  <sheetProtection/>
  <mergeCells count="17">
    <mergeCell ref="B23:F23"/>
    <mergeCell ref="B50:F50"/>
    <mergeCell ref="B51:F51"/>
    <mergeCell ref="A55:F55"/>
    <mergeCell ref="A56:F56"/>
    <mergeCell ref="A54:F54"/>
    <mergeCell ref="B49:F49"/>
    <mergeCell ref="E1:G1"/>
    <mergeCell ref="E2:G2"/>
    <mergeCell ref="E3:G3"/>
    <mergeCell ref="A8:C8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43"/>
  <sheetViews>
    <sheetView zoomScalePageLayoutView="0" workbookViewId="0" topLeftCell="A1">
      <selection activeCell="J25" sqref="J24:J25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192</v>
      </c>
      <c r="C13" s="2" t="s">
        <v>41</v>
      </c>
      <c r="D13" s="8" t="s">
        <v>196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14.369971258024263</v>
      </c>
      <c r="C15" s="1"/>
      <c r="D15" s="1" t="s">
        <v>45</v>
      </c>
      <c r="E15" s="1"/>
      <c r="F15" s="26">
        <v>718.1</v>
      </c>
      <c r="G15" s="1"/>
      <c r="H15" s="1"/>
      <c r="I15" s="1"/>
    </row>
    <row r="16" spans="1:9" ht="27.75" customHeight="1">
      <c r="A16" s="19" t="s">
        <v>60</v>
      </c>
      <c r="B16" s="32">
        <v>8013.2</v>
      </c>
      <c r="C16" s="1"/>
      <c r="D16" s="73" t="s">
        <v>58</v>
      </c>
      <c r="E16" s="74"/>
      <c r="F16" s="32">
        <v>1337.2</v>
      </c>
      <c r="G16" s="1"/>
      <c r="H16" s="1"/>
      <c r="I16" s="1"/>
    </row>
    <row r="17" spans="1:9" ht="12.75">
      <c r="A17" s="1" t="s">
        <v>43</v>
      </c>
      <c r="B17" s="31">
        <f>G55</f>
        <v>1381793.4442176002</v>
      </c>
      <c r="C17" s="1"/>
      <c r="D17" s="1" t="s">
        <v>46</v>
      </c>
      <c r="E17" s="1"/>
      <c r="F17" s="26">
        <v>2362.5</v>
      </c>
      <c r="G17" s="1"/>
      <c r="H17" s="1"/>
      <c r="I17" s="1"/>
    </row>
    <row r="18" spans="1:9" ht="12.75">
      <c r="A18" s="1" t="s">
        <v>44</v>
      </c>
      <c r="B18" s="26">
        <v>1.07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0.76</v>
      </c>
      <c r="C19" s="1"/>
      <c r="D19" s="1" t="s">
        <v>65</v>
      </c>
      <c r="E19" s="1"/>
      <c r="F19" s="26">
        <v>404</v>
      </c>
      <c r="G19" s="1"/>
      <c r="H19" s="1"/>
      <c r="I19" s="1"/>
    </row>
    <row r="20" spans="1:9" ht="12.75">
      <c r="A20" s="1"/>
      <c r="B20" s="1"/>
      <c r="C20" s="1"/>
      <c r="D20" s="1" t="s">
        <v>197</v>
      </c>
      <c r="E20" s="1"/>
      <c r="F20" s="26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193022.71487999998</v>
      </c>
      <c r="H23" s="1"/>
      <c r="I23" s="1"/>
    </row>
    <row r="24" spans="1:9" ht="31.5" customHeight="1">
      <c r="A24" s="15" t="s">
        <v>0</v>
      </c>
      <c r="B24" s="11" t="s">
        <v>50</v>
      </c>
      <c r="C24" s="11" t="s">
        <v>76</v>
      </c>
      <c r="D24" s="11" t="s">
        <v>55</v>
      </c>
      <c r="E24" s="11" t="s">
        <v>56</v>
      </c>
      <c r="F24" s="11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180118.25759999998</v>
      </c>
      <c r="H25" s="1"/>
      <c r="I25" s="1"/>
    </row>
    <row r="26" spans="1:9" ht="12.75">
      <c r="A26" s="76"/>
      <c r="B26" s="20" t="s">
        <v>3</v>
      </c>
      <c r="C26" s="29">
        <v>1.07</v>
      </c>
      <c r="D26" s="29">
        <v>4400</v>
      </c>
      <c r="E26" s="29">
        <v>1.75</v>
      </c>
      <c r="F26" s="21">
        <v>12</v>
      </c>
      <c r="G26" s="38">
        <f>C26*D26*E26*F26</f>
        <v>98868</v>
      </c>
      <c r="H26" s="1"/>
      <c r="I26" s="1"/>
    </row>
    <row r="27" spans="1:9" ht="12.75">
      <c r="A27" s="76"/>
      <c r="B27" s="20" t="s">
        <v>4</v>
      </c>
      <c r="C27" s="29">
        <v>0.76</v>
      </c>
      <c r="D27" s="29">
        <v>4300</v>
      </c>
      <c r="E27" s="29">
        <v>1.3</v>
      </c>
      <c r="F27" s="21">
        <v>12</v>
      </c>
      <c r="G27" s="38">
        <f>C27*D27*E27*F27</f>
        <v>50980.8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149848.8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30269.457599999994</v>
      </c>
      <c r="H29" s="1"/>
      <c r="I29" s="1"/>
    </row>
    <row r="30" spans="1:9" ht="21">
      <c r="A30" s="13" t="s">
        <v>0</v>
      </c>
      <c r="B30" s="59" t="s">
        <v>50</v>
      </c>
      <c r="C30" s="11" t="s">
        <v>51</v>
      </c>
      <c r="D30" s="11" t="s">
        <v>52</v>
      </c>
      <c r="E30" s="11"/>
      <c r="F30" s="11" t="s">
        <v>53</v>
      </c>
      <c r="G30" s="24" t="s">
        <v>48</v>
      </c>
      <c r="H30" s="1"/>
      <c r="I30" s="1"/>
    </row>
    <row r="31" spans="1:9" ht="25.5">
      <c r="A31" s="6" t="s">
        <v>7</v>
      </c>
      <c r="B31" s="7" t="s">
        <v>8</v>
      </c>
      <c r="C31" s="30">
        <v>0.0531</v>
      </c>
      <c r="D31" s="6">
        <f>B16</f>
        <v>8013.2</v>
      </c>
      <c r="E31" s="6"/>
      <c r="F31" s="6">
        <v>12</v>
      </c>
      <c r="G31" s="39">
        <f>C31*D31*F31</f>
        <v>5106.01104</v>
      </c>
      <c r="H31" s="1"/>
      <c r="I31" s="1"/>
    </row>
    <row r="32" spans="1:9" ht="25.5">
      <c r="A32" s="6" t="s">
        <v>9</v>
      </c>
      <c r="B32" s="7" t="s">
        <v>10</v>
      </c>
      <c r="C32" s="30">
        <v>0.005</v>
      </c>
      <c r="D32" s="6">
        <f>B16</f>
        <v>8013.2</v>
      </c>
      <c r="E32" s="6"/>
      <c r="F32" s="6">
        <v>12</v>
      </c>
      <c r="G32" s="39">
        <f>C32*D32*F32</f>
        <v>480.79200000000003</v>
      </c>
      <c r="H32" s="1"/>
      <c r="I32" s="1"/>
    </row>
    <row r="33" spans="1:9" ht="25.5">
      <c r="A33" s="6" t="s">
        <v>11</v>
      </c>
      <c r="B33" s="7" t="s">
        <v>12</v>
      </c>
      <c r="C33" s="30">
        <v>0.018</v>
      </c>
      <c r="D33" s="6">
        <f>B16</f>
        <v>8013.2</v>
      </c>
      <c r="E33" s="6"/>
      <c r="F33" s="6">
        <v>12</v>
      </c>
      <c r="G33" s="39">
        <f>C33*D33*F33</f>
        <v>1730.8511999999998</v>
      </c>
      <c r="H33" s="1"/>
      <c r="I33" s="1"/>
    </row>
    <row r="34" spans="1:9" ht="25.5">
      <c r="A34" s="6" t="s">
        <v>13</v>
      </c>
      <c r="B34" s="7" t="s">
        <v>14</v>
      </c>
      <c r="C34" s="30">
        <v>0.0581</v>
      </c>
      <c r="D34" s="6">
        <f>B16</f>
        <v>8013.2</v>
      </c>
      <c r="E34" s="6"/>
      <c r="F34" s="6">
        <v>12</v>
      </c>
      <c r="G34" s="39">
        <f>C34*D34*F34</f>
        <v>5586.80304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167398.87808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24" t="s">
        <v>48</v>
      </c>
      <c r="H36" s="1"/>
      <c r="I36" s="1"/>
    </row>
    <row r="37" spans="1:9" ht="12.75">
      <c r="A37" s="6" t="s">
        <v>16</v>
      </c>
      <c r="B37" s="7" t="s">
        <v>71</v>
      </c>
      <c r="C37" s="6">
        <v>101.01</v>
      </c>
      <c r="D37" s="6">
        <f>F19*1.5/12</f>
        <v>50.5</v>
      </c>
      <c r="E37" s="6"/>
      <c r="F37" s="6">
        <v>12</v>
      </c>
      <c r="G37" s="39">
        <f>C37*F37*D37</f>
        <v>61212.060000000005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6">
        <f>F19*1.5/12</f>
        <v>50.5</v>
      </c>
      <c r="E38" s="6"/>
      <c r="F38" s="6">
        <v>12</v>
      </c>
      <c r="G38" s="39">
        <f>C38*D38*F38</f>
        <v>24215.760000000002</v>
      </c>
      <c r="H38" s="1"/>
      <c r="I38" s="1"/>
    </row>
    <row r="39" spans="1:9" ht="25.5">
      <c r="A39" s="6" t="s">
        <v>18</v>
      </c>
      <c r="B39" s="7" t="s">
        <v>73</v>
      </c>
      <c r="C39" s="30">
        <v>3.09</v>
      </c>
      <c r="D39" s="6">
        <v>2050</v>
      </c>
      <c r="E39" s="6"/>
      <c r="F39" s="6">
        <v>12</v>
      </c>
      <c r="G39" s="39">
        <f>C39*D39*F39</f>
        <v>76014</v>
      </c>
      <c r="H39" s="1"/>
      <c r="I39" s="1"/>
    </row>
    <row r="40" spans="1:9" ht="12.75">
      <c r="A40" s="6" t="s">
        <v>19</v>
      </c>
      <c r="B40" s="7" t="s">
        <v>20</v>
      </c>
      <c r="C40" s="30">
        <v>0.755</v>
      </c>
      <c r="D40" s="6">
        <v>1210</v>
      </c>
      <c r="E40" s="6"/>
      <c r="F40" s="6"/>
      <c r="G40" s="39">
        <f>C40*D40</f>
        <v>913.55</v>
      </c>
      <c r="H40" s="1"/>
      <c r="I40" s="1"/>
    </row>
    <row r="41" spans="1:9" ht="12.75">
      <c r="A41" s="6" t="s">
        <v>21</v>
      </c>
      <c r="B41" s="7" t="s">
        <v>22</v>
      </c>
      <c r="C41" s="30">
        <v>0.0027</v>
      </c>
      <c r="D41" s="6">
        <f>B16</f>
        <v>8013.2</v>
      </c>
      <c r="E41" s="6"/>
      <c r="F41" s="6">
        <v>6</v>
      </c>
      <c r="G41" s="39">
        <f>C41*D41*F41</f>
        <v>129.81384000000003</v>
      </c>
      <c r="H41" s="1"/>
      <c r="I41" s="1"/>
    </row>
    <row r="42" spans="1:9" ht="12.75">
      <c r="A42" s="6" t="s">
        <v>23</v>
      </c>
      <c r="B42" s="7" t="s">
        <v>61</v>
      </c>
      <c r="C42" s="30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0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0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0">
        <v>0.03</v>
      </c>
      <c r="D45" s="6">
        <f>B16</f>
        <v>8013.2</v>
      </c>
      <c r="E45" s="6"/>
      <c r="F45" s="6">
        <v>6</v>
      </c>
      <c r="G45" s="39">
        <f>C45*D45*F45</f>
        <v>1442.376</v>
      </c>
      <c r="H45" s="1"/>
      <c r="I45" s="1"/>
    </row>
    <row r="46" spans="1:9" ht="25.5">
      <c r="A46" s="6" t="s">
        <v>63</v>
      </c>
      <c r="B46" s="7" t="s">
        <v>27</v>
      </c>
      <c r="C46" s="30">
        <v>0.025</v>
      </c>
      <c r="D46" s="6">
        <f>B16</f>
        <v>8013.2</v>
      </c>
      <c r="E46" s="6"/>
      <c r="F46" s="6">
        <v>6</v>
      </c>
      <c r="G46" s="39">
        <f>C46*D46*F46</f>
        <v>1201.98</v>
      </c>
      <c r="H46" s="1"/>
      <c r="I46" s="1"/>
    </row>
    <row r="47" spans="1:9" ht="38.25">
      <c r="A47" s="6" t="s">
        <v>64</v>
      </c>
      <c r="B47" s="7" t="s">
        <v>30</v>
      </c>
      <c r="C47" s="30">
        <v>0.0236</v>
      </c>
      <c r="D47" s="6">
        <f>B16</f>
        <v>8013.2</v>
      </c>
      <c r="E47" s="6"/>
      <c r="F47" s="6">
        <v>12</v>
      </c>
      <c r="G47" s="39">
        <f>C47*D47*F47</f>
        <v>2269.33824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245562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369942</v>
      </c>
      <c r="H49" s="1"/>
      <c r="I49" s="1"/>
    </row>
    <row r="50" spans="1:9" ht="15.75">
      <c r="A50" s="47">
        <v>5</v>
      </c>
      <c r="B50" s="70" t="s">
        <v>33</v>
      </c>
      <c r="C50" s="71"/>
      <c r="D50" s="71"/>
      <c r="E50" s="71"/>
      <c r="F50" s="72"/>
      <c r="G50" s="48">
        <v>113825</v>
      </c>
      <c r="H50" s="1"/>
      <c r="I50" s="1"/>
    </row>
    <row r="51" spans="1:9" ht="15.75">
      <c r="A51" s="47">
        <v>6</v>
      </c>
      <c r="B51" s="82" t="s">
        <v>34</v>
      </c>
      <c r="C51" s="83"/>
      <c r="D51" s="83"/>
      <c r="E51" s="83"/>
      <c r="F51" s="84"/>
      <c r="G51" s="48">
        <v>149402</v>
      </c>
      <c r="H51" s="1"/>
      <c r="I51" s="1"/>
    </row>
    <row r="52" spans="1:9" ht="31.5">
      <c r="A52" s="3">
        <v>7</v>
      </c>
      <c r="B52" s="49" t="s">
        <v>74</v>
      </c>
      <c r="C52" s="50">
        <v>0.67</v>
      </c>
      <c r="D52" s="51"/>
      <c r="E52" s="60">
        <f>B16</f>
        <v>8013.2</v>
      </c>
      <c r="F52" s="51">
        <v>12</v>
      </c>
      <c r="G52" s="43">
        <f>C52*E52*F52</f>
        <v>64426.128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1303578.72096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78214.72325760001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1381793.4442176002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14.369971258024263</v>
      </c>
      <c r="H56" s="1"/>
      <c r="I56" s="1"/>
    </row>
    <row r="57" spans="1:9" ht="12.75">
      <c r="A57" s="56" t="s">
        <v>198</v>
      </c>
      <c r="B57" s="1"/>
      <c r="C57" s="2"/>
      <c r="D57" s="2"/>
      <c r="E57" s="2"/>
      <c r="F57" s="2"/>
      <c r="G57" s="1"/>
      <c r="H57" s="1"/>
      <c r="I57" s="1"/>
    </row>
    <row r="58" spans="1:9" ht="12.75">
      <c r="A58" s="56" t="s">
        <v>199</v>
      </c>
      <c r="B58" s="1"/>
      <c r="C58" s="1"/>
      <c r="D58" s="1"/>
      <c r="E58" s="1"/>
      <c r="F58" s="1"/>
      <c r="G58" s="1"/>
      <c r="H58" s="1"/>
      <c r="I58" s="1"/>
    </row>
    <row r="59" spans="1:9" ht="15.75">
      <c r="A59" s="56" t="s">
        <v>75</v>
      </c>
      <c r="C59" s="9"/>
      <c r="D59" s="66"/>
      <c r="E59" s="66"/>
      <c r="G59" s="1"/>
      <c r="H59" s="1"/>
      <c r="I59" s="1"/>
    </row>
    <row r="60" spans="1:9" ht="15.75">
      <c r="A60" s="56" t="s">
        <v>91</v>
      </c>
      <c r="C60" s="9"/>
      <c r="D60" s="66"/>
      <c r="E60" s="66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1"/>
      <c r="D62" s="16"/>
      <c r="E62" s="16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</sheetData>
  <sheetProtection/>
  <mergeCells count="17">
    <mergeCell ref="B23:F23"/>
    <mergeCell ref="B50:F50"/>
    <mergeCell ref="B51:F51"/>
    <mergeCell ref="E1:G1"/>
    <mergeCell ref="E2:G2"/>
    <mergeCell ref="E3:G3"/>
    <mergeCell ref="A8:C8"/>
    <mergeCell ref="A55:F55"/>
    <mergeCell ref="A56:F56"/>
    <mergeCell ref="A54:F54"/>
    <mergeCell ref="B49:F49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24" header="0.26" footer="0.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46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192</v>
      </c>
      <c r="C13" s="2" t="s">
        <v>41</v>
      </c>
      <c r="D13" s="8" t="s">
        <v>193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14.370005323672288</v>
      </c>
      <c r="C15" s="1"/>
      <c r="D15" s="1" t="s">
        <v>45</v>
      </c>
      <c r="E15" s="1"/>
      <c r="F15" s="26">
        <v>559.3</v>
      </c>
      <c r="G15" s="1"/>
      <c r="H15" s="1"/>
      <c r="I15" s="1"/>
    </row>
    <row r="16" spans="1:9" ht="27.75" customHeight="1">
      <c r="A16" s="19" t="s">
        <v>60</v>
      </c>
      <c r="B16" s="32">
        <v>6107</v>
      </c>
      <c r="C16" s="1"/>
      <c r="D16" s="73" t="s">
        <v>58</v>
      </c>
      <c r="E16" s="74"/>
      <c r="F16" s="32">
        <v>836.8</v>
      </c>
      <c r="G16" s="1"/>
      <c r="H16" s="1"/>
      <c r="I16" s="1"/>
    </row>
    <row r="17" spans="1:9" ht="12.75">
      <c r="A17" s="1" t="s">
        <v>43</v>
      </c>
      <c r="B17" s="44">
        <f>G55</f>
        <v>1053091.4701399999</v>
      </c>
      <c r="C17" s="1"/>
      <c r="D17" s="1" t="s">
        <v>46</v>
      </c>
      <c r="E17" s="1"/>
      <c r="F17" s="26">
        <v>1559.2</v>
      </c>
      <c r="G17" s="1"/>
      <c r="H17" s="1"/>
      <c r="I17" s="1"/>
    </row>
    <row r="18" spans="1:9" ht="12.75">
      <c r="A18" s="1" t="s">
        <v>44</v>
      </c>
      <c r="B18" s="26">
        <v>0.67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0.59</v>
      </c>
      <c r="C19" s="1"/>
      <c r="D19" s="1" t="s">
        <v>65</v>
      </c>
      <c r="E19" s="1"/>
      <c r="F19" s="26">
        <v>312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131819.9232</v>
      </c>
      <c r="H23" s="1"/>
      <c r="I23" s="1"/>
    </row>
    <row r="24" spans="1:9" ht="31.5" customHeight="1">
      <c r="A24" s="15" t="s">
        <v>0</v>
      </c>
      <c r="B24" s="11" t="s">
        <v>50</v>
      </c>
      <c r="C24" s="11" t="s">
        <v>76</v>
      </c>
      <c r="D24" s="11" t="s">
        <v>55</v>
      </c>
      <c r="E24" s="11" t="s">
        <v>56</v>
      </c>
      <c r="F24" s="11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121985.2104</v>
      </c>
      <c r="H25" s="1"/>
      <c r="I25" s="1"/>
    </row>
    <row r="26" spans="1:9" ht="12.75">
      <c r="A26" s="76"/>
      <c r="B26" s="20" t="s">
        <v>3</v>
      </c>
      <c r="C26" s="34">
        <f>B18</f>
        <v>0.67</v>
      </c>
      <c r="D26" s="34">
        <v>4400</v>
      </c>
      <c r="E26" s="29">
        <v>1.75</v>
      </c>
      <c r="F26" s="21">
        <v>12</v>
      </c>
      <c r="G26" s="38">
        <f>C26*D26*E26*F26</f>
        <v>61908</v>
      </c>
      <c r="H26" s="1"/>
      <c r="I26" s="1"/>
    </row>
    <row r="27" spans="1:9" ht="12.75">
      <c r="A27" s="76"/>
      <c r="B27" s="20" t="s">
        <v>4</v>
      </c>
      <c r="C27" s="34">
        <f>B19</f>
        <v>0.59</v>
      </c>
      <c r="D27" s="34">
        <v>4300</v>
      </c>
      <c r="E27" s="34">
        <v>1.3</v>
      </c>
      <c r="F27" s="21">
        <v>12</v>
      </c>
      <c r="G27" s="38">
        <f>C27*D27*E27*F27</f>
        <v>39577.2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101485.2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20500.0104</v>
      </c>
      <c r="H29" s="1"/>
      <c r="I29" s="1"/>
    </row>
    <row r="30" spans="1:9" ht="21">
      <c r="A30" s="13" t="s">
        <v>0</v>
      </c>
      <c r="B30" s="59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6107</v>
      </c>
      <c r="E31" s="6"/>
      <c r="F31" s="6">
        <v>12</v>
      </c>
      <c r="G31" s="39">
        <f>C31*D31*F31</f>
        <v>3891.3804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6107</v>
      </c>
      <c r="E32" s="6"/>
      <c r="F32" s="6">
        <v>12</v>
      </c>
      <c r="G32" s="39">
        <f>C32*D32*F32</f>
        <v>366.42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6107</v>
      </c>
      <c r="E33" s="6"/>
      <c r="F33" s="6">
        <v>12</v>
      </c>
      <c r="G33" s="39">
        <f>C33*D33*F33</f>
        <v>1319.1119999999999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6107</v>
      </c>
      <c r="E34" s="6"/>
      <c r="F34" s="6">
        <v>12</v>
      </c>
      <c r="G34" s="39">
        <f>C34*D34*F34</f>
        <v>4257.8004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160633.31579999998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6">
        <f>F19*1.5/12</f>
        <v>39</v>
      </c>
      <c r="E37" s="6"/>
      <c r="F37" s="6">
        <v>12</v>
      </c>
      <c r="G37" s="39">
        <f>C37*F37*D37</f>
        <v>47272.68000000001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6">
        <f>F19*1.5/12</f>
        <v>39</v>
      </c>
      <c r="E38" s="6"/>
      <c r="F38" s="6">
        <v>12</v>
      </c>
      <c r="G38" s="39">
        <f>C38*D38*F38</f>
        <v>18701.28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2430</v>
      </c>
      <c r="E39" s="6"/>
      <c r="F39" s="6">
        <v>12</v>
      </c>
      <c r="G39" s="39">
        <f>C39*D39*F39</f>
        <v>90104.4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942</v>
      </c>
      <c r="E40" s="6"/>
      <c r="F40" s="6"/>
      <c r="G40" s="39">
        <f>C40*D40</f>
        <v>711.21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6107</v>
      </c>
      <c r="E41" s="6"/>
      <c r="F41" s="6">
        <v>6</v>
      </c>
      <c r="G41" s="39">
        <f>C41*D41*F41</f>
        <v>98.9334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6107</v>
      </c>
      <c r="E45" s="6"/>
      <c r="F45" s="6">
        <v>6</v>
      </c>
      <c r="G45" s="39">
        <f>C45*D45*F45</f>
        <v>1099.2599999999998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6107</v>
      </c>
      <c r="E46" s="6"/>
      <c r="F46" s="6">
        <v>6</v>
      </c>
      <c r="G46" s="39">
        <f>C46*D46*F46</f>
        <v>916.0500000000001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6107</v>
      </c>
      <c r="E47" s="6"/>
      <c r="F47" s="6">
        <v>12</v>
      </c>
      <c r="G47" s="39">
        <f>C47*D47*F47</f>
        <v>1729.5024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182622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277748</v>
      </c>
      <c r="H49" s="1"/>
      <c r="I49" s="1"/>
    </row>
    <row r="50" spans="1:9" ht="15.75">
      <c r="A50" s="47">
        <v>5</v>
      </c>
      <c r="B50" s="70" t="s">
        <v>33</v>
      </c>
      <c r="C50" s="71"/>
      <c r="D50" s="71"/>
      <c r="E50" s="71"/>
      <c r="F50" s="72"/>
      <c r="G50" s="48">
        <v>82222</v>
      </c>
      <c r="H50" s="1"/>
      <c r="I50" s="1"/>
    </row>
    <row r="51" spans="1:9" ht="15.75">
      <c r="A51" s="47">
        <v>6</v>
      </c>
      <c r="B51" s="82" t="s">
        <v>34</v>
      </c>
      <c r="C51" s="83"/>
      <c r="D51" s="83"/>
      <c r="E51" s="83"/>
      <c r="F51" s="84"/>
      <c r="G51" s="48">
        <v>109337</v>
      </c>
      <c r="H51" s="1"/>
      <c r="I51" s="1"/>
    </row>
    <row r="52" spans="1:9" ht="31.5">
      <c r="A52" s="3">
        <v>7</v>
      </c>
      <c r="B52" s="49" t="s">
        <v>74</v>
      </c>
      <c r="C52" s="50">
        <v>0.67</v>
      </c>
      <c r="D52" s="51"/>
      <c r="E52" s="65">
        <f>B16</f>
        <v>6107</v>
      </c>
      <c r="F52" s="51">
        <v>12</v>
      </c>
      <c r="G52" s="43">
        <f>C52*E52*F52</f>
        <v>49100.28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993482.519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59608.95114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1053091.4701399999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14.370005323672288</v>
      </c>
      <c r="H56" s="1"/>
      <c r="I56" s="1"/>
    </row>
    <row r="57" spans="1:9" ht="15.75">
      <c r="A57" s="56" t="s">
        <v>194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195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75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91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5.75">
      <c r="A63" s="1"/>
      <c r="B63" s="9" t="s">
        <v>67</v>
      </c>
      <c r="C63" s="9"/>
      <c r="D63" s="23"/>
      <c r="E63" s="23"/>
      <c r="F63" s="9" t="s">
        <v>66</v>
      </c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</sheetData>
  <sheetProtection/>
  <mergeCells count="17">
    <mergeCell ref="B23:F23"/>
    <mergeCell ref="B50:F50"/>
    <mergeCell ref="B51:F51"/>
    <mergeCell ref="E1:G1"/>
    <mergeCell ref="E2:G2"/>
    <mergeCell ref="E3:G3"/>
    <mergeCell ref="A8:C8"/>
    <mergeCell ref="A55:F55"/>
    <mergeCell ref="A56:F56"/>
    <mergeCell ref="A54:F54"/>
    <mergeCell ref="B49:F49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52">
      <selection activeCell="K15" sqref="K15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187</v>
      </c>
      <c r="C13" s="2" t="s">
        <v>41</v>
      </c>
      <c r="D13" s="8">
        <v>2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11.270050059269543</v>
      </c>
      <c r="C15" s="1"/>
      <c r="D15" s="1" t="s">
        <v>45</v>
      </c>
      <c r="E15" s="1"/>
      <c r="F15" s="26">
        <v>90</v>
      </c>
      <c r="G15" s="1"/>
      <c r="H15" s="1"/>
      <c r="I15" s="1"/>
    </row>
    <row r="16" spans="1:9" ht="27.75" customHeight="1">
      <c r="A16" s="19" t="s">
        <v>60</v>
      </c>
      <c r="B16" s="32">
        <v>936.4</v>
      </c>
      <c r="C16" s="1"/>
      <c r="D16" s="73" t="s">
        <v>58</v>
      </c>
      <c r="E16" s="74"/>
      <c r="F16" s="32">
        <v>454.1</v>
      </c>
      <c r="G16" s="1"/>
      <c r="H16" s="1"/>
      <c r="I16" s="1"/>
    </row>
    <row r="17" spans="1:9" ht="12.75">
      <c r="A17" s="1" t="s">
        <v>43</v>
      </c>
      <c r="B17" s="44">
        <f>G55</f>
        <v>126639.298506</v>
      </c>
      <c r="C17" s="1"/>
      <c r="D17" s="1" t="s">
        <v>46</v>
      </c>
      <c r="E17" s="1"/>
      <c r="F17" s="26">
        <v>1431.6</v>
      </c>
      <c r="G17" s="1"/>
      <c r="H17" s="1"/>
      <c r="I17" s="1"/>
    </row>
    <row r="18" spans="1:9" ht="12.75">
      <c r="A18" s="1" t="s">
        <v>44</v>
      </c>
      <c r="B18" s="26">
        <v>0.44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0</v>
      </c>
      <c r="C19" s="1"/>
      <c r="D19" s="1" t="s">
        <v>65</v>
      </c>
      <c r="E19" s="1"/>
      <c r="F19" s="26">
        <v>43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43395.27456</v>
      </c>
      <c r="H23" s="1"/>
      <c r="I23" s="1"/>
    </row>
    <row r="24" spans="1:9" ht="31.5" customHeight="1">
      <c r="A24" s="15" t="s">
        <v>0</v>
      </c>
      <c r="B24" s="62" t="s">
        <v>50</v>
      </c>
      <c r="C24" s="63" t="s">
        <v>76</v>
      </c>
      <c r="D24" s="63" t="s">
        <v>55</v>
      </c>
      <c r="E24" s="63" t="s">
        <v>56</v>
      </c>
      <c r="F24" s="59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41887.296</v>
      </c>
      <c r="H25" s="1"/>
      <c r="I25" s="1"/>
    </row>
    <row r="26" spans="1:9" ht="12.75">
      <c r="A26" s="76"/>
      <c r="B26" s="20" t="s">
        <v>3</v>
      </c>
      <c r="C26" s="34">
        <f>B18</f>
        <v>0.44</v>
      </c>
      <c r="D26" s="34">
        <v>4400</v>
      </c>
      <c r="E26" s="29">
        <v>1.5</v>
      </c>
      <c r="F26" s="21">
        <v>12</v>
      </c>
      <c r="G26" s="38">
        <f>C26*D26*E26*F26</f>
        <v>34848</v>
      </c>
      <c r="H26" s="1"/>
      <c r="I26" s="1"/>
    </row>
    <row r="27" spans="1:9" ht="12.75">
      <c r="A27" s="76"/>
      <c r="B27" s="20" t="s">
        <v>4</v>
      </c>
      <c r="C27" s="34">
        <f>B19</f>
        <v>0</v>
      </c>
      <c r="D27" s="34">
        <v>4300</v>
      </c>
      <c r="E27" s="34">
        <v>1.3</v>
      </c>
      <c r="F27" s="21">
        <v>12</v>
      </c>
      <c r="G27" s="38">
        <f>C27*D27*E27*F27</f>
        <v>0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34848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7039.296</v>
      </c>
      <c r="H29" s="1"/>
      <c r="I29" s="1"/>
    </row>
    <row r="30" spans="1:9" ht="21">
      <c r="A30" s="13" t="s">
        <v>0</v>
      </c>
      <c r="B30" s="14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936.4</v>
      </c>
      <c r="E31" s="6"/>
      <c r="F31" s="6">
        <v>12</v>
      </c>
      <c r="G31" s="39">
        <f>C31*D31*F31</f>
        <v>596.67408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936.4</v>
      </c>
      <c r="E32" s="6"/>
      <c r="F32" s="6">
        <v>12</v>
      </c>
      <c r="G32" s="39">
        <f>C32*D32*F32</f>
        <v>56.184000000000005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936.4</v>
      </c>
      <c r="E33" s="6"/>
      <c r="F33" s="6">
        <v>12</v>
      </c>
      <c r="G33" s="39">
        <f>C33*D33*F33</f>
        <v>202.2624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936.4</v>
      </c>
      <c r="E34" s="6"/>
      <c r="F34" s="6">
        <v>12</v>
      </c>
      <c r="G34" s="39">
        <f>C34*D34*F34</f>
        <v>652.85808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13588.92516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25">
        <f>F19*1.5/12</f>
        <v>5.375</v>
      </c>
      <c r="E37" s="6"/>
      <c r="F37" s="6">
        <v>12</v>
      </c>
      <c r="G37" s="39">
        <f>C37*F37*D37</f>
        <v>6515.145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25">
        <f>F19*1.5/12</f>
        <v>5.375</v>
      </c>
      <c r="E38" s="6"/>
      <c r="F38" s="6">
        <v>12</v>
      </c>
      <c r="G38" s="39">
        <f>C38*D38*F38</f>
        <v>2577.42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105</v>
      </c>
      <c r="E39" s="6"/>
      <c r="F39" s="6">
        <v>12</v>
      </c>
      <c r="G39" s="39">
        <f>C39*D39*F39</f>
        <v>3893.3999999999996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18</v>
      </c>
      <c r="E40" s="6"/>
      <c r="F40" s="6"/>
      <c r="G40" s="39">
        <f>C40*D40</f>
        <v>13.59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936.4</v>
      </c>
      <c r="E41" s="6"/>
      <c r="F41" s="6">
        <v>6</v>
      </c>
      <c r="G41" s="39">
        <f>C41*D41*F41</f>
        <v>15.16968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936.4</v>
      </c>
      <c r="E45" s="6"/>
      <c r="F45" s="6">
        <v>6</v>
      </c>
      <c r="G45" s="39">
        <f>C45*D45*F45</f>
        <v>168.552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936.4</v>
      </c>
      <c r="E46" s="6"/>
      <c r="F46" s="6">
        <v>6</v>
      </c>
      <c r="G46" s="39">
        <f>C46*D46*F46</f>
        <v>140.46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936.4</v>
      </c>
      <c r="E47" s="6"/>
      <c r="F47" s="6">
        <v>12</v>
      </c>
      <c r="G47" s="39">
        <f>C47*D47*F47</f>
        <v>265.18847999999997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0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34767</v>
      </c>
      <c r="H49" s="1"/>
      <c r="I49" s="1"/>
    </row>
    <row r="50" spans="1:9" ht="15.75">
      <c r="A50" s="47">
        <v>5</v>
      </c>
      <c r="B50" s="82" t="s">
        <v>33</v>
      </c>
      <c r="C50" s="83"/>
      <c r="D50" s="83"/>
      <c r="E50" s="83"/>
      <c r="F50" s="84"/>
      <c r="G50" s="48">
        <v>9050</v>
      </c>
      <c r="H50" s="1"/>
      <c r="I50" s="1"/>
    </row>
    <row r="51" spans="1:9" ht="15.75">
      <c r="A51" s="47">
        <v>6</v>
      </c>
      <c r="B51" s="82" t="s">
        <v>34</v>
      </c>
      <c r="C51" s="83"/>
      <c r="D51" s="83"/>
      <c r="E51" s="83"/>
      <c r="F51" s="84"/>
      <c r="G51" s="48">
        <v>12279</v>
      </c>
      <c r="H51" s="1"/>
      <c r="I51" s="1"/>
    </row>
    <row r="52" spans="1:9" ht="31.5">
      <c r="A52" s="3">
        <v>7</v>
      </c>
      <c r="B52" s="49" t="s">
        <v>74</v>
      </c>
      <c r="C52" s="50">
        <v>0.67</v>
      </c>
      <c r="D52" s="51"/>
      <c r="E52" s="61">
        <f>B16</f>
        <v>936.4</v>
      </c>
      <c r="F52" s="51">
        <v>12</v>
      </c>
      <c r="G52" s="43">
        <f>C52*E52*F52</f>
        <v>7528.656000000001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120608.85572</v>
      </c>
      <c r="H53" s="1"/>
      <c r="I53" s="1"/>
    </row>
    <row r="54" spans="1:9" ht="15.75">
      <c r="A54" s="68" t="s">
        <v>111</v>
      </c>
      <c r="B54" s="69"/>
      <c r="C54" s="69"/>
      <c r="D54" s="69"/>
      <c r="E54" s="69"/>
      <c r="F54" s="69"/>
      <c r="G54" s="36">
        <f>G53/100*5</f>
        <v>6030.442786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126639.298506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11.270050059269543</v>
      </c>
      <c r="H56" s="1"/>
      <c r="I56" s="1"/>
    </row>
    <row r="57" spans="1:9" ht="15.75">
      <c r="A57" s="1" t="s">
        <v>190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1" t="s">
        <v>191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1" t="s">
        <v>103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1" t="s">
        <v>120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F50"/>
    <mergeCell ref="B51:F51"/>
    <mergeCell ref="A55:F55"/>
    <mergeCell ref="A56:F56"/>
    <mergeCell ref="A54:F54"/>
    <mergeCell ref="B49:F49"/>
    <mergeCell ref="E1:G1"/>
    <mergeCell ref="E2:G2"/>
    <mergeCell ref="E3:G3"/>
    <mergeCell ref="A8:C8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6">
      <selection activeCell="J16" sqref="J16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187</v>
      </c>
      <c r="C13" s="2" t="s">
        <v>41</v>
      </c>
      <c r="D13" s="8">
        <v>1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11.269986483167479</v>
      </c>
      <c r="C15" s="1"/>
      <c r="D15" s="1" t="s">
        <v>45</v>
      </c>
      <c r="E15" s="1"/>
      <c r="F15" s="26">
        <v>90</v>
      </c>
      <c r="G15" s="1"/>
      <c r="H15" s="1"/>
      <c r="I15" s="1"/>
    </row>
    <row r="16" spans="1:9" ht="27.75" customHeight="1">
      <c r="A16" s="19" t="s">
        <v>60</v>
      </c>
      <c r="B16" s="32">
        <v>944.6</v>
      </c>
      <c r="C16" s="1"/>
      <c r="D16" s="73" t="s">
        <v>58</v>
      </c>
      <c r="E16" s="74"/>
      <c r="F16" s="32">
        <v>604.7</v>
      </c>
      <c r="G16" s="1"/>
      <c r="H16" s="1"/>
      <c r="I16" s="1"/>
    </row>
    <row r="17" spans="1:9" ht="12.75">
      <c r="A17" s="1" t="s">
        <v>43</v>
      </c>
      <c r="B17" s="44">
        <f>G55</f>
        <v>127747.550784</v>
      </c>
      <c r="C17" s="1"/>
      <c r="D17" s="1" t="s">
        <v>46</v>
      </c>
      <c r="E17" s="1"/>
      <c r="F17" s="26">
        <v>1203</v>
      </c>
      <c r="G17" s="1"/>
      <c r="H17" s="1"/>
      <c r="I17" s="1"/>
    </row>
    <row r="18" spans="1:9" ht="12.75">
      <c r="A18" s="1" t="s">
        <v>44</v>
      </c>
      <c r="B18" s="26">
        <v>0.5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0</v>
      </c>
      <c r="C19" s="1"/>
      <c r="D19" s="1" t="s">
        <v>65</v>
      </c>
      <c r="E19" s="1"/>
      <c r="F19" s="26">
        <v>59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49120.38384</v>
      </c>
      <c r="H23" s="1"/>
      <c r="I23" s="1"/>
    </row>
    <row r="24" spans="1:9" ht="31.5" customHeight="1">
      <c r="A24" s="15" t="s">
        <v>0</v>
      </c>
      <c r="B24" s="62" t="s">
        <v>50</v>
      </c>
      <c r="C24" s="63" t="s">
        <v>76</v>
      </c>
      <c r="D24" s="63" t="s">
        <v>55</v>
      </c>
      <c r="E24" s="63" t="s">
        <v>56</v>
      </c>
      <c r="F24" s="59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47599.2</v>
      </c>
      <c r="H25" s="1"/>
      <c r="I25" s="1"/>
    </row>
    <row r="26" spans="1:9" ht="12.75">
      <c r="A26" s="76"/>
      <c r="B26" s="20" t="s">
        <v>3</v>
      </c>
      <c r="C26" s="34">
        <f>B18</f>
        <v>0.5</v>
      </c>
      <c r="D26" s="34">
        <v>4400</v>
      </c>
      <c r="E26" s="29">
        <v>1.5</v>
      </c>
      <c r="F26" s="21">
        <v>12</v>
      </c>
      <c r="G26" s="38">
        <f>C26*D26*E26*F26</f>
        <v>39600</v>
      </c>
      <c r="H26" s="1"/>
      <c r="I26" s="1"/>
    </row>
    <row r="27" spans="1:9" ht="12.75">
      <c r="A27" s="76"/>
      <c r="B27" s="20" t="s">
        <v>4</v>
      </c>
      <c r="C27" s="34">
        <f>B19</f>
        <v>0</v>
      </c>
      <c r="D27" s="34">
        <v>4300</v>
      </c>
      <c r="E27" s="34">
        <v>1.3</v>
      </c>
      <c r="F27" s="21">
        <v>12</v>
      </c>
      <c r="G27" s="38">
        <f>C27*D27*E27*F27</f>
        <v>0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39600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7999.2</v>
      </c>
      <c r="H29" s="1"/>
      <c r="I29" s="1"/>
    </row>
    <row r="30" spans="1:9" ht="21">
      <c r="A30" s="13" t="s">
        <v>0</v>
      </c>
      <c r="B30" s="14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944.6</v>
      </c>
      <c r="E31" s="6"/>
      <c r="F31" s="6">
        <v>12</v>
      </c>
      <c r="G31" s="39">
        <f>C31*D31*F31</f>
        <v>601.89912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944.6</v>
      </c>
      <c r="E32" s="6"/>
      <c r="F32" s="6">
        <v>12</v>
      </c>
      <c r="G32" s="39">
        <f>C32*D32*F32</f>
        <v>56.676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944.6</v>
      </c>
      <c r="E33" s="6"/>
      <c r="F33" s="6">
        <v>12</v>
      </c>
      <c r="G33" s="39">
        <f>C33*D33*F33</f>
        <v>204.0336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944.6</v>
      </c>
      <c r="E34" s="6"/>
      <c r="F34" s="6">
        <v>12</v>
      </c>
      <c r="G34" s="39">
        <f>C34*D34*F34</f>
        <v>658.57512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16977.366239999996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25">
        <f>F19*1.5/12</f>
        <v>7.375</v>
      </c>
      <c r="E37" s="6"/>
      <c r="F37" s="6">
        <v>12</v>
      </c>
      <c r="G37" s="39">
        <f>C37*F37*D37</f>
        <v>8939.385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25">
        <f>F19*1.5/12</f>
        <v>7.375</v>
      </c>
      <c r="E38" s="6"/>
      <c r="F38" s="6">
        <v>12</v>
      </c>
      <c r="G38" s="39">
        <f>C38*D38*F38</f>
        <v>3536.46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105</v>
      </c>
      <c r="E39" s="6"/>
      <c r="F39" s="6">
        <v>12</v>
      </c>
      <c r="G39" s="39">
        <f>C39*D39*F39</f>
        <v>3893.3999999999996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18</v>
      </c>
      <c r="E40" s="6"/>
      <c r="F40" s="6"/>
      <c r="G40" s="39">
        <f>C40*D40</f>
        <v>13.59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944.6</v>
      </c>
      <c r="E41" s="6"/>
      <c r="F41" s="6">
        <v>6</v>
      </c>
      <c r="G41" s="39">
        <f>C41*D41*F41</f>
        <v>15.302520000000001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944.6</v>
      </c>
      <c r="E45" s="6"/>
      <c r="F45" s="6">
        <v>6</v>
      </c>
      <c r="G45" s="39">
        <f>C45*D45*F45</f>
        <v>170.02800000000002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944.6</v>
      </c>
      <c r="E46" s="6"/>
      <c r="F46" s="6">
        <v>6</v>
      </c>
      <c r="G46" s="39">
        <f>C46*D46*F46</f>
        <v>141.69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944.6</v>
      </c>
      <c r="E47" s="6"/>
      <c r="F47" s="6">
        <v>12</v>
      </c>
      <c r="G47" s="39">
        <f>C47*D47*F47</f>
        <v>267.51072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0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32278</v>
      </c>
      <c r="H49" s="1"/>
      <c r="I49" s="1"/>
    </row>
    <row r="50" spans="1:9" ht="15.75">
      <c r="A50" s="47">
        <v>5</v>
      </c>
      <c r="B50" s="82" t="s">
        <v>33</v>
      </c>
      <c r="C50" s="83"/>
      <c r="D50" s="83"/>
      <c r="E50" s="83"/>
      <c r="F50" s="84"/>
      <c r="G50" s="48">
        <v>6863</v>
      </c>
      <c r="H50" s="1"/>
      <c r="I50" s="1"/>
    </row>
    <row r="51" spans="1:9" ht="15.75">
      <c r="A51" s="47">
        <v>6</v>
      </c>
      <c r="B51" s="82" t="s">
        <v>34</v>
      </c>
      <c r="C51" s="83"/>
      <c r="D51" s="83"/>
      <c r="E51" s="83"/>
      <c r="F51" s="84"/>
      <c r="G51" s="48">
        <v>8831</v>
      </c>
      <c r="H51" s="1"/>
      <c r="I51" s="1"/>
    </row>
    <row r="52" spans="1:9" ht="31.5">
      <c r="A52" s="3">
        <v>7</v>
      </c>
      <c r="B52" s="49" t="s">
        <v>74</v>
      </c>
      <c r="C52" s="50">
        <v>0.67</v>
      </c>
      <c r="D52" s="51"/>
      <c r="E52" s="61">
        <f>B16</f>
        <v>944.6</v>
      </c>
      <c r="F52" s="51">
        <v>12</v>
      </c>
      <c r="G52" s="43">
        <f>C52*E52*F52</f>
        <v>7594.584000000001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121664.33408</v>
      </c>
      <c r="H53" s="1"/>
      <c r="I53" s="1"/>
    </row>
    <row r="54" spans="1:9" ht="15.75">
      <c r="A54" s="68" t="s">
        <v>111</v>
      </c>
      <c r="B54" s="69"/>
      <c r="C54" s="69"/>
      <c r="D54" s="69"/>
      <c r="E54" s="69"/>
      <c r="F54" s="69"/>
      <c r="G54" s="36">
        <f>G53/100*5</f>
        <v>6083.216704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127747.550784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11.269986483167479</v>
      </c>
      <c r="H56" s="1"/>
      <c r="I56" s="1"/>
    </row>
    <row r="57" spans="1:9" ht="15.75">
      <c r="A57" s="1" t="s">
        <v>188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1" t="s">
        <v>189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1" t="s">
        <v>103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1" t="s">
        <v>120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F50"/>
    <mergeCell ref="B51:F51"/>
    <mergeCell ref="A55:F55"/>
    <mergeCell ref="A56:F56"/>
    <mergeCell ref="A54:F54"/>
    <mergeCell ref="B49:F49"/>
    <mergeCell ref="E1:G1"/>
    <mergeCell ref="E2:G2"/>
    <mergeCell ref="E3:G3"/>
    <mergeCell ref="A8:C8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6">
      <selection activeCell="K29" sqref="K29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209</v>
      </c>
      <c r="C13" s="2" t="s">
        <v>41</v>
      </c>
      <c r="D13" s="8" t="s">
        <v>233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11.710015066526184</v>
      </c>
      <c r="C15" s="1"/>
      <c r="D15" s="1" t="s">
        <v>45</v>
      </c>
      <c r="E15" s="1"/>
      <c r="F15" s="26">
        <v>361.8</v>
      </c>
      <c r="G15" s="1"/>
      <c r="H15" s="1"/>
      <c r="I15" s="1"/>
    </row>
    <row r="16" spans="1:9" ht="27.75" customHeight="1">
      <c r="A16" s="19" t="s">
        <v>60</v>
      </c>
      <c r="B16" s="32">
        <v>2799.9</v>
      </c>
      <c r="C16" s="1"/>
      <c r="D16" s="73" t="s">
        <v>58</v>
      </c>
      <c r="E16" s="74"/>
      <c r="F16" s="32">
        <v>486.2</v>
      </c>
      <c r="G16" s="1"/>
      <c r="H16" s="1"/>
      <c r="I16" s="1"/>
    </row>
    <row r="17" spans="1:9" ht="12.75">
      <c r="A17" s="1" t="s">
        <v>43</v>
      </c>
      <c r="B17" s="44">
        <f>G55</f>
        <v>393442.4542172</v>
      </c>
      <c r="C17" s="1"/>
      <c r="D17" s="1" t="s">
        <v>46</v>
      </c>
      <c r="E17" s="1"/>
      <c r="F17" s="26">
        <v>2286.8</v>
      </c>
      <c r="G17" s="1"/>
      <c r="H17" s="1"/>
      <c r="I17" s="1"/>
    </row>
    <row r="18" spans="1:9" ht="12.75">
      <c r="A18" s="1" t="s">
        <v>44</v>
      </c>
      <c r="B18" s="26">
        <v>0.54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0.46</v>
      </c>
      <c r="C19" s="1"/>
      <c r="D19" s="1" t="s">
        <v>65</v>
      </c>
      <c r="E19" s="1"/>
      <c r="F19" s="26">
        <v>170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93005.96856000001</v>
      </c>
      <c r="H23" s="1"/>
      <c r="I23" s="1"/>
    </row>
    <row r="24" spans="1:9" ht="31.5" customHeight="1">
      <c r="A24" s="15" t="s">
        <v>0</v>
      </c>
      <c r="B24" s="62" t="s">
        <v>50</v>
      </c>
      <c r="C24" s="64" t="s">
        <v>76</v>
      </c>
      <c r="D24" s="63" t="s">
        <v>55</v>
      </c>
      <c r="E24" s="63" t="s">
        <v>56</v>
      </c>
      <c r="F24" s="59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88497.0096</v>
      </c>
      <c r="H25" s="1"/>
      <c r="I25" s="1"/>
    </row>
    <row r="26" spans="1:9" ht="12.75">
      <c r="A26" s="76"/>
      <c r="B26" s="20" t="s">
        <v>3</v>
      </c>
      <c r="C26" s="34">
        <f>B18</f>
        <v>0.54</v>
      </c>
      <c r="D26" s="34">
        <v>4400</v>
      </c>
      <c r="E26" s="29">
        <v>1.5</v>
      </c>
      <c r="F26" s="21">
        <v>12</v>
      </c>
      <c r="G26" s="38">
        <f>C26*D26*E26*F26</f>
        <v>42768</v>
      </c>
      <c r="H26" s="1"/>
      <c r="I26" s="1"/>
    </row>
    <row r="27" spans="1:9" ht="12.75">
      <c r="A27" s="76"/>
      <c r="B27" s="20" t="s">
        <v>4</v>
      </c>
      <c r="C27" s="34">
        <f>B19</f>
        <v>0.46</v>
      </c>
      <c r="D27" s="34">
        <v>4300</v>
      </c>
      <c r="E27" s="34">
        <v>1.3</v>
      </c>
      <c r="F27" s="21">
        <v>12</v>
      </c>
      <c r="G27" s="38">
        <f>C27*D27*E27*F27</f>
        <v>30856.800000000003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73624.8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14872.2096</v>
      </c>
      <c r="H29" s="1"/>
      <c r="I29" s="1"/>
    </row>
    <row r="30" spans="1:9" ht="21">
      <c r="A30" s="13" t="s">
        <v>0</v>
      </c>
      <c r="B30" s="14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2799.9</v>
      </c>
      <c r="E31" s="6"/>
      <c r="F31" s="6">
        <v>12</v>
      </c>
      <c r="G31" s="39">
        <f>C31*D31*F31</f>
        <v>1784.09628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2799.9</v>
      </c>
      <c r="E32" s="6"/>
      <c r="F32" s="6">
        <v>12</v>
      </c>
      <c r="G32" s="39">
        <f>C32*D32*F32</f>
        <v>167.99400000000003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2799.9</v>
      </c>
      <c r="E33" s="6"/>
      <c r="F33" s="6">
        <v>12</v>
      </c>
      <c r="G33" s="39">
        <f>C33*D33*F33</f>
        <v>604.7783999999999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2799.9</v>
      </c>
      <c r="E34" s="6"/>
      <c r="F34" s="6">
        <v>12</v>
      </c>
      <c r="G34" s="39">
        <f>C34*D34*F34</f>
        <v>1952.0902800000001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56267.962060000005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6">
        <f>F19*1.5/12</f>
        <v>21.25</v>
      </c>
      <c r="E37" s="6"/>
      <c r="F37" s="6">
        <v>12</v>
      </c>
      <c r="G37" s="39">
        <f>C37*D37*F37</f>
        <v>25757.550000000003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6">
        <f>F19*1.5/12</f>
        <v>21.25</v>
      </c>
      <c r="E38" s="6"/>
      <c r="F38" s="6">
        <v>12</v>
      </c>
      <c r="G38" s="39">
        <f>C38*D38*F38</f>
        <v>10189.8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485</v>
      </c>
      <c r="E39" s="6"/>
      <c r="F39" s="6">
        <v>12</v>
      </c>
      <c r="G39" s="39">
        <f>C39*D39*F39</f>
        <v>17983.8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761</v>
      </c>
      <c r="E40" s="6"/>
      <c r="F40" s="6"/>
      <c r="G40" s="39">
        <f>C40*D40</f>
        <v>574.555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2799.9</v>
      </c>
      <c r="E41" s="6"/>
      <c r="F41" s="6">
        <v>6</v>
      </c>
      <c r="G41" s="39">
        <f>C41*D41*F41</f>
        <v>45.358380000000004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2799.9</v>
      </c>
      <c r="E45" s="6"/>
      <c r="F45" s="6">
        <v>6</v>
      </c>
      <c r="G45" s="39">
        <f>C45*D45*F45</f>
        <v>503.98199999999997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2799.9</v>
      </c>
      <c r="E46" s="6"/>
      <c r="F46" s="6">
        <v>6</v>
      </c>
      <c r="G46" s="39">
        <f>C46*D46*F46</f>
        <v>419.985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2799.9</v>
      </c>
      <c r="E47" s="6"/>
      <c r="F47" s="6">
        <v>12</v>
      </c>
      <c r="G47" s="39">
        <f>C47*D47*F47</f>
        <v>792.93168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0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124450</v>
      </c>
      <c r="H49" s="1"/>
      <c r="I49" s="1"/>
    </row>
    <row r="50" spans="1:9" ht="15.75">
      <c r="A50" s="47">
        <v>5</v>
      </c>
      <c r="B50" s="82" t="s">
        <v>33</v>
      </c>
      <c r="C50" s="83"/>
      <c r="D50" s="54"/>
      <c r="E50" s="54"/>
      <c r="F50" s="55"/>
      <c r="G50" s="48">
        <v>31467</v>
      </c>
      <c r="H50" s="1"/>
      <c r="I50" s="1"/>
    </row>
    <row r="51" spans="1:9" ht="15.75">
      <c r="A51" s="47">
        <v>6</v>
      </c>
      <c r="B51" s="82" t="s">
        <v>34</v>
      </c>
      <c r="C51" s="83"/>
      <c r="D51" s="52"/>
      <c r="E51" s="52"/>
      <c r="F51" s="53"/>
      <c r="G51" s="48">
        <v>43470</v>
      </c>
      <c r="H51" s="1"/>
      <c r="I51" s="1"/>
    </row>
    <row r="52" spans="1:9" ht="34.5" customHeight="1">
      <c r="A52" s="3">
        <v>7</v>
      </c>
      <c r="B52" s="49" t="s">
        <v>74</v>
      </c>
      <c r="C52" s="50">
        <v>0.67</v>
      </c>
      <c r="D52" s="51"/>
      <c r="E52" s="61">
        <f>B16</f>
        <v>2799.9</v>
      </c>
      <c r="F52" s="51">
        <v>12</v>
      </c>
      <c r="G52" s="43">
        <f>C52*E52*F52</f>
        <v>22511.196000000004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371172.12662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22270.3275972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393442.4542172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11.710015066526184</v>
      </c>
      <c r="H56" s="1"/>
      <c r="I56" s="1"/>
    </row>
    <row r="57" spans="1:9" ht="15.75">
      <c r="A57" s="56" t="s">
        <v>234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235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75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126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C50"/>
    <mergeCell ref="B51:C51"/>
    <mergeCell ref="A55:F55"/>
    <mergeCell ref="A56:F56"/>
    <mergeCell ref="A54:F54"/>
    <mergeCell ref="B49:F49"/>
    <mergeCell ref="E1:G1"/>
    <mergeCell ref="E2:G2"/>
    <mergeCell ref="E3:G3"/>
    <mergeCell ref="A8:C8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3">
      <selection activeCell="M31" sqref="M31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185</v>
      </c>
      <c r="C13" s="2" t="s">
        <v>41</v>
      </c>
      <c r="D13" s="8">
        <v>3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6.040041598039216</v>
      </c>
      <c r="C15" s="1"/>
      <c r="D15" s="1" t="s">
        <v>45</v>
      </c>
      <c r="E15" s="1"/>
      <c r="F15" s="26">
        <v>0</v>
      </c>
      <c r="G15" s="1"/>
      <c r="H15" s="1"/>
      <c r="I15" s="1"/>
    </row>
    <row r="16" spans="1:9" ht="27.75" customHeight="1">
      <c r="A16" s="19" t="s">
        <v>60</v>
      </c>
      <c r="B16" s="32">
        <v>170</v>
      </c>
      <c r="C16" s="1"/>
      <c r="D16" s="73" t="s">
        <v>58</v>
      </c>
      <c r="E16" s="74"/>
      <c r="F16" s="32">
        <v>0</v>
      </c>
      <c r="G16" s="1"/>
      <c r="H16" s="1"/>
      <c r="I16" s="1"/>
    </row>
    <row r="17" spans="1:9" ht="12.75">
      <c r="A17" s="1" t="s">
        <v>43</v>
      </c>
      <c r="B17" s="44">
        <f>G55</f>
        <v>12321.68486</v>
      </c>
      <c r="C17" s="1"/>
      <c r="D17" s="1" t="s">
        <v>46</v>
      </c>
      <c r="E17" s="1"/>
      <c r="F17" s="26">
        <v>0</v>
      </c>
      <c r="G17" s="1"/>
      <c r="H17" s="1"/>
      <c r="I17" s="1"/>
    </row>
    <row r="18" spans="1:9" ht="12.75">
      <c r="A18" s="1" t="s">
        <v>44</v>
      </c>
      <c r="B18" s="26">
        <v>0</v>
      </c>
      <c r="C18" s="1"/>
      <c r="D18" s="1" t="s">
        <v>47</v>
      </c>
      <c r="E18" s="1"/>
      <c r="F18" s="26">
        <v>0</v>
      </c>
      <c r="G18" s="1"/>
      <c r="H18" s="1"/>
      <c r="I18" s="1"/>
    </row>
    <row r="19" spans="1:9" ht="12.75">
      <c r="A19" s="1" t="s">
        <v>59</v>
      </c>
      <c r="B19" s="26">
        <v>0</v>
      </c>
      <c r="C19" s="1"/>
      <c r="D19" s="1" t="s">
        <v>65</v>
      </c>
      <c r="E19" s="1"/>
      <c r="F19" s="26">
        <v>3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273.76800000000003</v>
      </c>
      <c r="H23" s="1"/>
      <c r="I23" s="1"/>
    </row>
    <row r="24" spans="1:9" ht="31.5" customHeight="1">
      <c r="A24" s="15" t="s">
        <v>0</v>
      </c>
      <c r="B24" s="11" t="s">
        <v>50</v>
      </c>
      <c r="C24" s="11" t="s">
        <v>76</v>
      </c>
      <c r="D24" s="11" t="s">
        <v>55</v>
      </c>
      <c r="E24" s="11" t="s">
        <v>56</v>
      </c>
      <c r="F24" s="11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0</v>
      </c>
      <c r="H25" s="1"/>
      <c r="I25" s="1"/>
    </row>
    <row r="26" spans="1:9" ht="12.75">
      <c r="A26" s="76"/>
      <c r="B26" s="20" t="s">
        <v>3</v>
      </c>
      <c r="C26" s="34">
        <f>B18</f>
        <v>0</v>
      </c>
      <c r="D26" s="34">
        <v>4400</v>
      </c>
      <c r="E26" s="29">
        <v>1.75</v>
      </c>
      <c r="F26" s="21">
        <v>12</v>
      </c>
      <c r="G26" s="38">
        <f>C26*D26*E26*F26</f>
        <v>0</v>
      </c>
      <c r="H26" s="1"/>
      <c r="I26" s="1"/>
    </row>
    <row r="27" spans="1:9" ht="12.75">
      <c r="A27" s="76"/>
      <c r="B27" s="20" t="s">
        <v>4</v>
      </c>
      <c r="C27" s="34">
        <f>B19</f>
        <v>0</v>
      </c>
      <c r="D27" s="34">
        <v>4300</v>
      </c>
      <c r="E27" s="34">
        <v>1.3</v>
      </c>
      <c r="F27" s="21">
        <v>12</v>
      </c>
      <c r="G27" s="38">
        <f>C27*D27*E27*F27</f>
        <v>0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0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0</v>
      </c>
      <c r="H29" s="1"/>
      <c r="I29" s="1"/>
    </row>
    <row r="30" spans="1:9" ht="21">
      <c r="A30" s="13" t="s">
        <v>0</v>
      </c>
      <c r="B30" s="59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170</v>
      </c>
      <c r="E31" s="6"/>
      <c r="F31" s="6">
        <v>12</v>
      </c>
      <c r="G31" s="39">
        <f>C31*D31*F31</f>
        <v>108.32400000000001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170</v>
      </c>
      <c r="E32" s="6"/>
      <c r="F32" s="6">
        <v>12</v>
      </c>
      <c r="G32" s="39">
        <f>C32*D32*F32</f>
        <v>10.2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170</v>
      </c>
      <c r="E33" s="6"/>
      <c r="F33" s="6">
        <v>12</v>
      </c>
      <c r="G33" s="39">
        <f>C33*D33*F33</f>
        <v>36.72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170</v>
      </c>
      <c r="E34" s="6"/>
      <c r="F34" s="6">
        <v>12</v>
      </c>
      <c r="G34" s="39">
        <f>C34*D34*F34</f>
        <v>118.524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786.663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25">
        <f>F19*1.5/12</f>
        <v>0.375</v>
      </c>
      <c r="E37" s="6"/>
      <c r="F37" s="6">
        <v>12</v>
      </c>
      <c r="G37" s="39">
        <f>C37*F37*D37</f>
        <v>454.5450000000001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25">
        <f>F19*1.5/12</f>
        <v>0.375</v>
      </c>
      <c r="E38" s="6"/>
      <c r="F38" s="6">
        <v>12</v>
      </c>
      <c r="G38" s="39">
        <f>C38*D38*F38</f>
        <v>179.82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0</v>
      </c>
      <c r="E39" s="6"/>
      <c r="F39" s="6">
        <v>12</v>
      </c>
      <c r="G39" s="39">
        <f>C39*D39*F39</f>
        <v>0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60</v>
      </c>
      <c r="E40" s="6"/>
      <c r="F40" s="6"/>
      <c r="G40" s="39">
        <f>C40*D40</f>
        <v>45.3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170</v>
      </c>
      <c r="E41" s="6"/>
      <c r="F41" s="6">
        <v>6</v>
      </c>
      <c r="G41" s="39">
        <f>C41*D41*F41</f>
        <v>2.754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170</v>
      </c>
      <c r="E45" s="6"/>
      <c r="F45" s="6">
        <v>6</v>
      </c>
      <c r="G45" s="39">
        <f>C45*D45*F45</f>
        <v>30.599999999999998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170</v>
      </c>
      <c r="E46" s="6"/>
      <c r="F46" s="6">
        <v>6</v>
      </c>
      <c r="G46" s="39">
        <f>C46*D46*F46</f>
        <v>25.5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170</v>
      </c>
      <c r="E47" s="6"/>
      <c r="F47" s="6">
        <v>12</v>
      </c>
      <c r="G47" s="39">
        <f>C47*D47*F47</f>
        <v>48.14399999999999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0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5146</v>
      </c>
      <c r="H49" s="1"/>
      <c r="I49" s="1"/>
    </row>
    <row r="50" spans="1:9" ht="15.75">
      <c r="A50" s="47">
        <v>5</v>
      </c>
      <c r="B50" s="70" t="s">
        <v>33</v>
      </c>
      <c r="C50" s="71"/>
      <c r="D50" s="71"/>
      <c r="E50" s="71"/>
      <c r="F50" s="72"/>
      <c r="G50" s="48">
        <v>1667</v>
      </c>
      <c r="H50" s="1"/>
      <c r="I50" s="1"/>
    </row>
    <row r="51" spans="1:9" ht="15.75">
      <c r="A51" s="47">
        <v>6</v>
      </c>
      <c r="B51" s="82" t="s">
        <v>34</v>
      </c>
      <c r="C51" s="83"/>
      <c r="D51" s="83"/>
      <c r="E51" s="83"/>
      <c r="F51" s="84"/>
      <c r="G51" s="48">
        <v>2384</v>
      </c>
      <c r="H51" s="1"/>
      <c r="I51" s="1"/>
    </row>
    <row r="52" spans="1:9" ht="31.5">
      <c r="A52" s="3">
        <v>7</v>
      </c>
      <c r="B52" s="49" t="s">
        <v>74</v>
      </c>
      <c r="C52" s="50">
        <v>0.67</v>
      </c>
      <c r="D52" s="51"/>
      <c r="E52" s="65">
        <f>B16</f>
        <v>170</v>
      </c>
      <c r="F52" s="51">
        <v>12</v>
      </c>
      <c r="G52" s="43">
        <f>C52*E52*F52</f>
        <v>1366.8000000000002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11624.231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697.4538600000001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12321.68486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6.040041598039216</v>
      </c>
      <c r="H56" s="1"/>
      <c r="I56" s="1"/>
    </row>
    <row r="57" spans="1:9" ht="15.75">
      <c r="A57" s="56" t="s">
        <v>182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183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75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186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F50"/>
    <mergeCell ref="B51:F51"/>
    <mergeCell ref="E1:G1"/>
    <mergeCell ref="E2:G2"/>
    <mergeCell ref="E3:G3"/>
    <mergeCell ref="A8:C8"/>
    <mergeCell ref="A55:F55"/>
    <mergeCell ref="A56:F56"/>
    <mergeCell ref="A54:F54"/>
    <mergeCell ref="B49:F49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151</v>
      </c>
      <c r="C13" s="2" t="s">
        <v>41</v>
      </c>
      <c r="D13" s="8" t="s">
        <v>181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13.929996418927864</v>
      </c>
      <c r="C15" s="1"/>
      <c r="D15" s="1" t="s">
        <v>45</v>
      </c>
      <c r="E15" s="1"/>
      <c r="F15" s="26">
        <v>155.6</v>
      </c>
      <c r="G15" s="1"/>
      <c r="H15" s="1"/>
      <c r="I15" s="1"/>
    </row>
    <row r="16" spans="1:9" ht="27.75" customHeight="1">
      <c r="A16" s="19" t="s">
        <v>60</v>
      </c>
      <c r="B16" s="32">
        <v>5741.8</v>
      </c>
      <c r="C16" s="1"/>
      <c r="D16" s="73" t="s">
        <v>58</v>
      </c>
      <c r="E16" s="74"/>
      <c r="F16" s="32">
        <v>1404.5</v>
      </c>
      <c r="G16" s="1"/>
      <c r="H16" s="1"/>
      <c r="I16" s="1"/>
    </row>
    <row r="17" spans="1:9" ht="12.75">
      <c r="A17" s="1" t="s">
        <v>43</v>
      </c>
      <c r="B17" s="44">
        <f>G55</f>
        <v>959799.0412584001</v>
      </c>
      <c r="C17" s="1"/>
      <c r="D17" s="1" t="s">
        <v>46</v>
      </c>
      <c r="E17" s="1"/>
      <c r="F17" s="26">
        <v>2142</v>
      </c>
      <c r="G17" s="1"/>
      <c r="H17" s="1"/>
      <c r="I17" s="1"/>
    </row>
    <row r="18" spans="1:9" ht="12.75">
      <c r="A18" s="1" t="s">
        <v>44</v>
      </c>
      <c r="B18" s="26">
        <v>1.09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0</v>
      </c>
      <c r="C19" s="1"/>
      <c r="D19" s="1" t="s">
        <v>65</v>
      </c>
      <c r="E19" s="1"/>
      <c r="F19" s="26">
        <v>251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130307.22672</v>
      </c>
      <c r="H23" s="1"/>
      <c r="I23" s="1"/>
    </row>
    <row r="24" spans="1:9" ht="31.5" customHeight="1">
      <c r="A24" s="15" t="s">
        <v>0</v>
      </c>
      <c r="B24" s="11" t="s">
        <v>50</v>
      </c>
      <c r="C24" s="11" t="s">
        <v>76</v>
      </c>
      <c r="D24" s="11" t="s">
        <v>55</v>
      </c>
      <c r="E24" s="11" t="s">
        <v>56</v>
      </c>
      <c r="F24" s="11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121060.632</v>
      </c>
      <c r="H25" s="1"/>
      <c r="I25" s="1"/>
    </row>
    <row r="26" spans="1:9" ht="12.75">
      <c r="A26" s="76"/>
      <c r="B26" s="20" t="s">
        <v>3</v>
      </c>
      <c r="C26" s="34">
        <f>B18</f>
        <v>1.09</v>
      </c>
      <c r="D26" s="34">
        <v>4400</v>
      </c>
      <c r="E26" s="29">
        <v>1.75</v>
      </c>
      <c r="F26" s="21">
        <v>12</v>
      </c>
      <c r="G26" s="38">
        <f>C26*D26*E26*F26</f>
        <v>100716</v>
      </c>
      <c r="H26" s="1"/>
      <c r="I26" s="1"/>
    </row>
    <row r="27" spans="1:9" ht="12.75">
      <c r="A27" s="76"/>
      <c r="B27" s="20" t="s">
        <v>4</v>
      </c>
      <c r="C27" s="34">
        <f>B19</f>
        <v>0</v>
      </c>
      <c r="D27" s="34">
        <v>4300</v>
      </c>
      <c r="E27" s="34">
        <v>1.3</v>
      </c>
      <c r="F27" s="21">
        <v>12</v>
      </c>
      <c r="G27" s="38">
        <f>C27*D27*E27*F27</f>
        <v>0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100716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20344.631999999998</v>
      </c>
      <c r="H29" s="1"/>
      <c r="I29" s="1"/>
    </row>
    <row r="30" spans="1:9" ht="21">
      <c r="A30" s="13" t="s">
        <v>0</v>
      </c>
      <c r="B30" s="59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5741.8</v>
      </c>
      <c r="E31" s="6"/>
      <c r="F31" s="6">
        <v>12</v>
      </c>
      <c r="G31" s="39">
        <f>C31*D31*F31</f>
        <v>3658.6749600000003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5741.8</v>
      </c>
      <c r="E32" s="6"/>
      <c r="F32" s="6">
        <v>12</v>
      </c>
      <c r="G32" s="39">
        <f>C32*D32*F32</f>
        <v>344.50800000000004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5741.8</v>
      </c>
      <c r="E33" s="6"/>
      <c r="F33" s="6">
        <v>12</v>
      </c>
      <c r="G33" s="39">
        <f>C33*D33*F33</f>
        <v>1240.2287999999999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5741.8</v>
      </c>
      <c r="E34" s="6"/>
      <c r="F34" s="6">
        <v>12</v>
      </c>
      <c r="G34" s="39">
        <f>C34*D34*F34</f>
        <v>4003.18296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156194.49492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25">
        <f>F19*1.5/12</f>
        <v>31.375</v>
      </c>
      <c r="E37" s="6"/>
      <c r="F37" s="6">
        <v>12</v>
      </c>
      <c r="G37" s="39">
        <f>C37*F37*D37</f>
        <v>38030.26500000001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25">
        <f>F19*1.5/12</f>
        <v>31.375</v>
      </c>
      <c r="E38" s="6"/>
      <c r="F38" s="6">
        <v>12</v>
      </c>
      <c r="G38" s="39">
        <f>C38*D38*F38</f>
        <v>15044.940000000002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2665</v>
      </c>
      <c r="E39" s="6"/>
      <c r="F39" s="6">
        <v>12</v>
      </c>
      <c r="G39" s="39">
        <f>C39*D39*F39</f>
        <v>98818.20000000001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910.2</v>
      </c>
      <c r="E40" s="6"/>
      <c r="F40" s="6"/>
      <c r="G40" s="39">
        <f>C40*D40</f>
        <v>687.201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5741.8</v>
      </c>
      <c r="E41" s="6"/>
      <c r="F41" s="6">
        <v>6</v>
      </c>
      <c r="G41" s="39">
        <f>C41*D41*F41</f>
        <v>93.01716000000002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5741.8</v>
      </c>
      <c r="E45" s="6"/>
      <c r="F45" s="6">
        <v>6</v>
      </c>
      <c r="G45" s="39">
        <f>C45*D45*F45</f>
        <v>1033.524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5741.8</v>
      </c>
      <c r="E46" s="6"/>
      <c r="F46" s="6">
        <v>6</v>
      </c>
      <c r="G46" s="39">
        <f>C46*D46*F46</f>
        <v>861.2700000000001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5741.8</v>
      </c>
      <c r="E47" s="6"/>
      <c r="F47" s="6">
        <v>12</v>
      </c>
      <c r="G47" s="39">
        <f>C47*D47*F47</f>
        <v>1626.0777600000001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161230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252412</v>
      </c>
      <c r="H49" s="1"/>
      <c r="I49" s="1"/>
    </row>
    <row r="50" spans="1:9" ht="15.75">
      <c r="A50" s="47">
        <v>5</v>
      </c>
      <c r="B50" s="70" t="s">
        <v>33</v>
      </c>
      <c r="C50" s="71"/>
      <c r="D50" s="71"/>
      <c r="E50" s="71"/>
      <c r="F50" s="72"/>
      <c r="G50" s="48">
        <v>66835</v>
      </c>
      <c r="H50" s="1"/>
      <c r="I50" s="1"/>
    </row>
    <row r="51" spans="1:9" ht="15.75">
      <c r="A51" s="47">
        <v>6</v>
      </c>
      <c r="B51" s="82" t="s">
        <v>34</v>
      </c>
      <c r="C51" s="83"/>
      <c r="D51" s="83"/>
      <c r="E51" s="83"/>
      <c r="F51" s="84"/>
      <c r="G51" s="48">
        <v>92328</v>
      </c>
      <c r="H51" s="1"/>
      <c r="I51" s="1"/>
    </row>
    <row r="52" spans="1:9" ht="31.5">
      <c r="A52" s="3">
        <v>7</v>
      </c>
      <c r="B52" s="49" t="s">
        <v>74</v>
      </c>
      <c r="C52" s="50">
        <v>0.67</v>
      </c>
      <c r="D52" s="51"/>
      <c r="E52" s="60">
        <f>B16</f>
        <v>5741.8</v>
      </c>
      <c r="F52" s="51">
        <v>12</v>
      </c>
      <c r="G52" s="43">
        <f>C52*E52*F52</f>
        <v>46164.072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905470.79364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54328.2476184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959799.0412584001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13.929996418927864</v>
      </c>
      <c r="H56" s="1"/>
      <c r="I56" s="1"/>
    </row>
    <row r="57" spans="1:9" ht="15.75">
      <c r="A57" s="1" t="s">
        <v>182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1" t="s">
        <v>183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1" t="s">
        <v>103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1" t="s">
        <v>184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F50"/>
    <mergeCell ref="B51:F51"/>
    <mergeCell ref="E1:G1"/>
    <mergeCell ref="E2:G2"/>
    <mergeCell ref="E3:G3"/>
    <mergeCell ref="A8:C8"/>
    <mergeCell ref="A55:F55"/>
    <mergeCell ref="A56:F56"/>
    <mergeCell ref="A54:F54"/>
    <mergeCell ref="B49:F49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3">
      <selection activeCell="L29" sqref="L29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151</v>
      </c>
      <c r="C13" s="2" t="s">
        <v>41</v>
      </c>
      <c r="D13" s="8">
        <v>5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11.270007516036173</v>
      </c>
      <c r="C15" s="1"/>
      <c r="D15" s="1" t="s">
        <v>45</v>
      </c>
      <c r="E15" s="1"/>
      <c r="F15" s="26">
        <v>271.5</v>
      </c>
      <c r="G15" s="1"/>
      <c r="H15" s="1"/>
      <c r="I15" s="1"/>
    </row>
    <row r="16" spans="1:9" ht="27.75" customHeight="1">
      <c r="A16" s="19" t="s">
        <v>60</v>
      </c>
      <c r="B16" s="32">
        <v>3439.1</v>
      </c>
      <c r="C16" s="1"/>
      <c r="D16" s="73" t="s">
        <v>58</v>
      </c>
      <c r="E16" s="74"/>
      <c r="F16" s="32">
        <v>945.8</v>
      </c>
      <c r="G16" s="1"/>
      <c r="H16" s="1"/>
      <c r="I16" s="1"/>
    </row>
    <row r="17" spans="1:9" ht="12.75">
      <c r="A17" s="1" t="s">
        <v>43</v>
      </c>
      <c r="B17" s="44">
        <f>G55</f>
        <v>465104.1941808</v>
      </c>
      <c r="C17" s="1"/>
      <c r="D17" s="1" t="s">
        <v>46</v>
      </c>
      <c r="E17" s="1"/>
      <c r="F17" s="26">
        <v>3659</v>
      </c>
      <c r="G17" s="1"/>
      <c r="H17" s="1"/>
      <c r="I17" s="1"/>
    </row>
    <row r="18" spans="1:9" ht="12.75">
      <c r="A18" s="1" t="s">
        <v>44</v>
      </c>
      <c r="B18" s="26">
        <v>1.17</v>
      </c>
      <c r="C18" s="1"/>
      <c r="D18" s="1" t="s">
        <v>47</v>
      </c>
      <c r="E18" s="1"/>
      <c r="F18" s="26">
        <v>228</v>
      </c>
      <c r="G18" s="1"/>
      <c r="H18" s="1"/>
      <c r="I18" s="1"/>
    </row>
    <row r="19" spans="1:9" ht="12.75">
      <c r="A19" s="1" t="s">
        <v>59</v>
      </c>
      <c r="B19" s="26">
        <v>0</v>
      </c>
      <c r="C19" s="1"/>
      <c r="D19" s="1" t="s">
        <v>65</v>
      </c>
      <c r="E19" s="1"/>
      <c r="F19" s="26">
        <v>186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116920.45464000001</v>
      </c>
      <c r="H23" s="1"/>
      <c r="I23" s="1"/>
    </row>
    <row r="24" spans="1:9" ht="31.5" customHeight="1">
      <c r="A24" s="15" t="s">
        <v>0</v>
      </c>
      <c r="B24" s="62" t="s">
        <v>50</v>
      </c>
      <c r="C24" s="64" t="s">
        <v>76</v>
      </c>
      <c r="D24" s="63" t="s">
        <v>55</v>
      </c>
      <c r="E24" s="63" t="s">
        <v>56</v>
      </c>
      <c r="F24" s="59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111382.128</v>
      </c>
      <c r="H25" s="1"/>
      <c r="I25" s="1"/>
    </row>
    <row r="26" spans="1:9" ht="12.75">
      <c r="A26" s="76"/>
      <c r="B26" s="20" t="s">
        <v>3</v>
      </c>
      <c r="C26" s="34">
        <f>B18</f>
        <v>1.17</v>
      </c>
      <c r="D26" s="34">
        <v>4400</v>
      </c>
      <c r="E26" s="29">
        <v>1.5</v>
      </c>
      <c r="F26" s="21">
        <v>12</v>
      </c>
      <c r="G26" s="38">
        <f>C26*D26*E26*F26</f>
        <v>92664</v>
      </c>
      <c r="H26" s="1"/>
      <c r="I26" s="1"/>
    </row>
    <row r="27" spans="1:9" ht="12.75">
      <c r="A27" s="76"/>
      <c r="B27" s="20" t="s">
        <v>4</v>
      </c>
      <c r="C27" s="34">
        <f>B19</f>
        <v>0</v>
      </c>
      <c r="D27" s="34">
        <v>4300</v>
      </c>
      <c r="E27" s="34">
        <v>1.3</v>
      </c>
      <c r="F27" s="21">
        <v>12</v>
      </c>
      <c r="G27" s="38">
        <f>C27*D27*E27*F27</f>
        <v>0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92664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18718.128</v>
      </c>
      <c r="H29" s="1"/>
      <c r="I29" s="1"/>
    </row>
    <row r="30" spans="1:9" ht="21">
      <c r="A30" s="13" t="s">
        <v>0</v>
      </c>
      <c r="B30" s="14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3439.1</v>
      </c>
      <c r="E31" s="6"/>
      <c r="F31" s="6">
        <v>12</v>
      </c>
      <c r="G31" s="39">
        <f>C31*D31*F31</f>
        <v>2191.39452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3439.1</v>
      </c>
      <c r="E32" s="6"/>
      <c r="F32" s="6">
        <v>12</v>
      </c>
      <c r="G32" s="39">
        <f>C32*D32*F32</f>
        <v>206.346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3439.1</v>
      </c>
      <c r="E33" s="6"/>
      <c r="F33" s="6">
        <v>12</v>
      </c>
      <c r="G33" s="39">
        <f>C33*D33*F33</f>
        <v>742.8456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3439.1</v>
      </c>
      <c r="E34" s="6"/>
      <c r="F34" s="6">
        <v>12</v>
      </c>
      <c r="G34" s="39">
        <f>C34*D34*F34</f>
        <v>2397.7405200000003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62853.723040000004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6">
        <f>F19*1.5/12</f>
        <v>23.25</v>
      </c>
      <c r="E37" s="6"/>
      <c r="F37" s="6">
        <v>12</v>
      </c>
      <c r="G37" s="39">
        <f>C37*D37*F37</f>
        <v>28181.79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6">
        <f>F19*1.5/12</f>
        <v>23.25</v>
      </c>
      <c r="E38" s="6"/>
      <c r="F38" s="6">
        <v>12</v>
      </c>
      <c r="G38" s="39">
        <f>C38*D38*F38</f>
        <v>11148.84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575</v>
      </c>
      <c r="E39" s="6"/>
      <c r="F39" s="6">
        <v>12</v>
      </c>
      <c r="G39" s="39">
        <f>C39*D39*F39</f>
        <v>21321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49.7</v>
      </c>
      <c r="E40" s="6"/>
      <c r="F40" s="6"/>
      <c r="G40" s="39">
        <f>C40*D40</f>
        <v>37.523500000000006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3439.1</v>
      </c>
      <c r="E41" s="6"/>
      <c r="F41" s="6">
        <v>6</v>
      </c>
      <c r="G41" s="39">
        <f>C41*D41*F41</f>
        <v>55.71342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3439.1</v>
      </c>
      <c r="E45" s="6"/>
      <c r="F45" s="6">
        <v>6</v>
      </c>
      <c r="G45" s="39">
        <f>C45*D45*F45</f>
        <v>619.0379999999999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3439.1</v>
      </c>
      <c r="E46" s="6"/>
      <c r="F46" s="6">
        <v>6</v>
      </c>
      <c r="G46" s="39">
        <f>C46*D46*F46</f>
        <v>515.865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3439.1</v>
      </c>
      <c r="E47" s="6"/>
      <c r="F47" s="6">
        <v>12</v>
      </c>
      <c r="G47" s="39">
        <f>C47*D47*F47</f>
        <v>973.9531199999999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0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145268</v>
      </c>
      <c r="H49" s="1"/>
      <c r="I49" s="1"/>
    </row>
    <row r="50" spans="1:9" ht="15.75">
      <c r="A50" s="47">
        <v>5</v>
      </c>
      <c r="B50" s="82" t="s">
        <v>33</v>
      </c>
      <c r="C50" s="83"/>
      <c r="D50" s="54"/>
      <c r="E50" s="54"/>
      <c r="F50" s="55"/>
      <c r="G50" s="48">
        <v>35079</v>
      </c>
      <c r="H50" s="1"/>
      <c r="I50" s="1"/>
    </row>
    <row r="51" spans="1:9" ht="15.75">
      <c r="A51" s="47">
        <v>6</v>
      </c>
      <c r="B51" s="82" t="s">
        <v>34</v>
      </c>
      <c r="C51" s="83"/>
      <c r="D51" s="52"/>
      <c r="E51" s="52"/>
      <c r="F51" s="53"/>
      <c r="G51" s="48">
        <v>51006</v>
      </c>
      <c r="H51" s="1"/>
      <c r="I51" s="1"/>
    </row>
    <row r="52" spans="1:9" ht="34.5" customHeight="1">
      <c r="A52" s="3">
        <v>7</v>
      </c>
      <c r="B52" s="49" t="s">
        <v>74</v>
      </c>
      <c r="C52" s="50">
        <v>0.67</v>
      </c>
      <c r="D52" s="51"/>
      <c r="E52" s="61">
        <f>B16</f>
        <v>3439.1</v>
      </c>
      <c r="F52" s="51">
        <v>12</v>
      </c>
      <c r="G52" s="43">
        <f>C52*E52*F52</f>
        <v>27650.364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438777.54168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26326.652500800003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465104.1941808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11.270007516036173</v>
      </c>
      <c r="H56" s="1"/>
      <c r="I56" s="1"/>
    </row>
    <row r="57" spans="1:9" ht="15.75">
      <c r="A57" s="56" t="s">
        <v>179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180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75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126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C50"/>
    <mergeCell ref="B51:C51"/>
    <mergeCell ref="E1:G1"/>
    <mergeCell ref="E2:G2"/>
    <mergeCell ref="E3:G3"/>
    <mergeCell ref="A8:C8"/>
    <mergeCell ref="A55:F55"/>
    <mergeCell ref="A56:F56"/>
    <mergeCell ref="A54:F54"/>
    <mergeCell ref="B49:F49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151</v>
      </c>
      <c r="C13" s="2" t="s">
        <v>41</v>
      </c>
      <c r="D13" s="8" t="s">
        <v>142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11.269988539349717</v>
      </c>
      <c r="C15" s="1"/>
      <c r="D15" s="1" t="s">
        <v>45</v>
      </c>
      <c r="E15" s="1"/>
      <c r="F15" s="26">
        <v>272</v>
      </c>
      <c r="G15" s="1"/>
      <c r="H15" s="1"/>
      <c r="I15" s="1"/>
    </row>
    <row r="16" spans="1:9" ht="27.75" customHeight="1">
      <c r="A16" s="19" t="s">
        <v>60</v>
      </c>
      <c r="B16" s="32">
        <v>3467.2</v>
      </c>
      <c r="C16" s="1"/>
      <c r="D16" s="73" t="s">
        <v>58</v>
      </c>
      <c r="E16" s="74"/>
      <c r="F16" s="32">
        <v>1220.6</v>
      </c>
      <c r="G16" s="1"/>
      <c r="H16" s="1"/>
      <c r="I16" s="1"/>
    </row>
    <row r="17" spans="1:9" ht="12.75">
      <c r="A17" s="1" t="s">
        <v>43</v>
      </c>
      <c r="B17" s="44">
        <f>G55</f>
        <v>468903.6511636</v>
      </c>
      <c r="C17" s="1"/>
      <c r="D17" s="1" t="s">
        <v>46</v>
      </c>
      <c r="E17" s="1"/>
      <c r="F17" s="26">
        <v>3644.4</v>
      </c>
      <c r="G17" s="1"/>
      <c r="H17" s="1"/>
      <c r="I17" s="1"/>
    </row>
    <row r="18" spans="1:9" ht="12.75">
      <c r="A18" s="1" t="s">
        <v>44</v>
      </c>
      <c r="B18" s="26">
        <v>1.14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0</v>
      </c>
      <c r="C19" s="1"/>
      <c r="D19" s="1" t="s">
        <v>65</v>
      </c>
      <c r="E19" s="1"/>
      <c r="F19" s="26">
        <v>169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114109.75488000001</v>
      </c>
      <c r="H23" s="1"/>
      <c r="I23" s="1"/>
    </row>
    <row r="24" spans="1:9" ht="31.5" customHeight="1">
      <c r="A24" s="15" t="s">
        <v>0</v>
      </c>
      <c r="B24" s="62" t="s">
        <v>50</v>
      </c>
      <c r="C24" s="64" t="s">
        <v>76</v>
      </c>
      <c r="D24" s="63" t="s">
        <v>55</v>
      </c>
      <c r="E24" s="63" t="s">
        <v>56</v>
      </c>
      <c r="F24" s="59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108526.176</v>
      </c>
      <c r="H25" s="1"/>
      <c r="I25" s="1"/>
    </row>
    <row r="26" spans="1:9" ht="12.75">
      <c r="A26" s="76"/>
      <c r="B26" s="20" t="s">
        <v>3</v>
      </c>
      <c r="C26" s="34">
        <f>B18</f>
        <v>1.14</v>
      </c>
      <c r="D26" s="34">
        <v>4400</v>
      </c>
      <c r="E26" s="29">
        <v>1.5</v>
      </c>
      <c r="F26" s="21">
        <v>12</v>
      </c>
      <c r="G26" s="38">
        <f>C26*D26*E26*F26</f>
        <v>90288</v>
      </c>
      <c r="H26" s="1"/>
      <c r="I26" s="1"/>
    </row>
    <row r="27" spans="1:9" ht="12.75">
      <c r="A27" s="76"/>
      <c r="B27" s="20" t="s">
        <v>4</v>
      </c>
      <c r="C27" s="34">
        <f>B19</f>
        <v>0</v>
      </c>
      <c r="D27" s="34">
        <v>4300</v>
      </c>
      <c r="E27" s="34">
        <v>1.3</v>
      </c>
      <c r="F27" s="21">
        <v>12</v>
      </c>
      <c r="G27" s="38">
        <f>C27*D27*E27*F27</f>
        <v>0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90288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18238.176</v>
      </c>
      <c r="H29" s="1"/>
      <c r="I29" s="1"/>
    </row>
    <row r="30" spans="1:9" ht="21">
      <c r="A30" s="13" t="s">
        <v>0</v>
      </c>
      <c r="B30" s="14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3467.2</v>
      </c>
      <c r="E31" s="6"/>
      <c r="F31" s="6">
        <v>12</v>
      </c>
      <c r="G31" s="39">
        <f>C31*D31*F31</f>
        <v>2209.2998399999997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3467.2</v>
      </c>
      <c r="E32" s="6"/>
      <c r="F32" s="6">
        <v>12</v>
      </c>
      <c r="G32" s="39">
        <f>C32*D32*F32</f>
        <v>208.03199999999998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3467.2</v>
      </c>
      <c r="E33" s="6"/>
      <c r="F33" s="6">
        <v>12</v>
      </c>
      <c r="G33" s="39">
        <f>C33*D33*F33</f>
        <v>748.9151999999999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3467.2</v>
      </c>
      <c r="E34" s="6"/>
      <c r="F34" s="6">
        <v>12</v>
      </c>
      <c r="G34" s="39">
        <f>C34*D34*F34</f>
        <v>2417.33184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54443.89218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6">
        <f>F19*1.5/12</f>
        <v>21.125</v>
      </c>
      <c r="E37" s="6"/>
      <c r="F37" s="6">
        <v>12</v>
      </c>
      <c r="G37" s="39">
        <f>C37*D37*F37</f>
        <v>25606.035000000003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6">
        <f>F19*1.5/12</f>
        <v>21.125</v>
      </c>
      <c r="E38" s="6"/>
      <c r="F38" s="6">
        <v>12</v>
      </c>
      <c r="G38" s="39">
        <f>C38*D38*F38</f>
        <v>10129.86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445</v>
      </c>
      <c r="E39" s="6"/>
      <c r="F39" s="6">
        <v>12</v>
      </c>
      <c r="G39" s="39">
        <f>C39*D39*F39</f>
        <v>16500.6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33.3</v>
      </c>
      <c r="E40" s="6"/>
      <c r="F40" s="6"/>
      <c r="G40" s="39">
        <f>C40*D40</f>
        <v>25.141499999999997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3467.2</v>
      </c>
      <c r="E41" s="6"/>
      <c r="F41" s="6">
        <v>6</v>
      </c>
      <c r="G41" s="39">
        <f>C41*D41*F41</f>
        <v>56.168639999999996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3467.2</v>
      </c>
      <c r="E45" s="6"/>
      <c r="F45" s="6">
        <v>6</v>
      </c>
      <c r="G45" s="39">
        <f>C45*D45*F45</f>
        <v>624.096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3467.2</v>
      </c>
      <c r="E46" s="6"/>
      <c r="F46" s="6">
        <v>6</v>
      </c>
      <c r="G46" s="39">
        <f>C46*D46*F46</f>
        <v>520.08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3467.2</v>
      </c>
      <c r="E47" s="6"/>
      <c r="F47" s="6">
        <v>12</v>
      </c>
      <c r="G47" s="39">
        <f>C47*D47*F47</f>
        <v>981.91104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0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153734</v>
      </c>
      <c r="H49" s="1"/>
      <c r="I49" s="1"/>
    </row>
    <row r="50" spans="1:9" ht="15.75">
      <c r="A50" s="47">
        <v>5</v>
      </c>
      <c r="B50" s="82" t="s">
        <v>33</v>
      </c>
      <c r="C50" s="83"/>
      <c r="D50" s="54"/>
      <c r="E50" s="54"/>
      <c r="F50" s="55"/>
      <c r="G50" s="48">
        <v>38658</v>
      </c>
      <c r="H50" s="1"/>
      <c r="I50" s="1"/>
    </row>
    <row r="51" spans="1:9" ht="15.75">
      <c r="A51" s="47">
        <v>6</v>
      </c>
      <c r="B51" s="82" t="s">
        <v>34</v>
      </c>
      <c r="C51" s="83"/>
      <c r="D51" s="52"/>
      <c r="E51" s="52"/>
      <c r="F51" s="53"/>
      <c r="G51" s="48">
        <v>53540</v>
      </c>
      <c r="H51" s="1"/>
      <c r="I51" s="1"/>
    </row>
    <row r="52" spans="1:9" ht="34.5" customHeight="1">
      <c r="A52" s="3">
        <v>7</v>
      </c>
      <c r="B52" s="49" t="s">
        <v>74</v>
      </c>
      <c r="C52" s="50">
        <v>0.67</v>
      </c>
      <c r="D52" s="51"/>
      <c r="E52" s="61">
        <f>B16</f>
        <v>3467.2</v>
      </c>
      <c r="F52" s="51">
        <v>12</v>
      </c>
      <c r="G52" s="43">
        <f>C52*E52*F52</f>
        <v>27876.288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442361.93506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26541.7161036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468903.6511636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11.269988539349717</v>
      </c>
      <c r="H56" s="1"/>
      <c r="I56" s="1"/>
    </row>
    <row r="57" spans="1:9" ht="15.75">
      <c r="A57" s="56" t="s">
        <v>177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178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75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126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C50"/>
    <mergeCell ref="B51:C51"/>
    <mergeCell ref="E1:G1"/>
    <mergeCell ref="E2:G2"/>
    <mergeCell ref="E3:G3"/>
    <mergeCell ref="A8:C8"/>
    <mergeCell ref="A55:F55"/>
    <mergeCell ref="A56:F56"/>
    <mergeCell ref="A54:F54"/>
    <mergeCell ref="B49:F49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151</v>
      </c>
      <c r="C13" s="2" t="s">
        <v>41</v>
      </c>
      <c r="D13" s="8" t="s">
        <v>174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11.71000545684266</v>
      </c>
      <c r="C15" s="1"/>
      <c r="D15" s="1" t="s">
        <v>45</v>
      </c>
      <c r="E15" s="1"/>
      <c r="F15" s="26">
        <v>565</v>
      </c>
      <c r="G15" s="1"/>
      <c r="H15" s="1"/>
      <c r="I15" s="1"/>
    </row>
    <row r="16" spans="1:9" ht="27.75" customHeight="1">
      <c r="A16" s="19" t="s">
        <v>60</v>
      </c>
      <c r="B16" s="32">
        <v>3172.5</v>
      </c>
      <c r="C16" s="1"/>
      <c r="D16" s="73" t="s">
        <v>58</v>
      </c>
      <c r="E16" s="74"/>
      <c r="F16" s="32">
        <v>1375</v>
      </c>
      <c r="G16" s="1"/>
      <c r="H16" s="1"/>
      <c r="I16" s="1"/>
    </row>
    <row r="17" spans="1:9" ht="12.75">
      <c r="A17" s="1" t="s">
        <v>43</v>
      </c>
      <c r="B17" s="44">
        <f>G55</f>
        <v>445799.90774200007</v>
      </c>
      <c r="C17" s="1"/>
      <c r="D17" s="1" t="s">
        <v>46</v>
      </c>
      <c r="E17" s="1"/>
      <c r="F17" s="26">
        <v>2452</v>
      </c>
      <c r="G17" s="1"/>
      <c r="H17" s="1"/>
      <c r="I17" s="1"/>
    </row>
    <row r="18" spans="1:9" ht="12.75">
      <c r="A18" s="1" t="s">
        <v>44</v>
      </c>
      <c r="B18" s="26">
        <v>1.1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0.72</v>
      </c>
      <c r="C19" s="1"/>
      <c r="D19" s="1" t="s">
        <v>65</v>
      </c>
      <c r="E19" s="1"/>
      <c r="F19" s="26">
        <v>136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167880.9492</v>
      </c>
      <c r="H23" s="1"/>
      <c r="I23" s="1"/>
    </row>
    <row r="24" spans="1:9" ht="31.5" customHeight="1">
      <c r="A24" s="15" t="s">
        <v>0</v>
      </c>
      <c r="B24" s="62" t="s">
        <v>50</v>
      </c>
      <c r="C24" s="64" t="s">
        <v>76</v>
      </c>
      <c r="D24" s="63" t="s">
        <v>55</v>
      </c>
      <c r="E24" s="63" t="s">
        <v>56</v>
      </c>
      <c r="F24" s="59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162771.9552</v>
      </c>
      <c r="H25" s="1"/>
      <c r="I25" s="1"/>
    </row>
    <row r="26" spans="1:9" ht="12.75">
      <c r="A26" s="76"/>
      <c r="B26" s="20" t="s">
        <v>3</v>
      </c>
      <c r="C26" s="34">
        <f>B18</f>
        <v>1.1</v>
      </c>
      <c r="D26" s="34">
        <v>4400</v>
      </c>
      <c r="E26" s="29">
        <v>1.5</v>
      </c>
      <c r="F26" s="21">
        <v>12</v>
      </c>
      <c r="G26" s="38">
        <f>C26*D26*E26*F26</f>
        <v>87120</v>
      </c>
      <c r="H26" s="1"/>
      <c r="I26" s="1"/>
    </row>
    <row r="27" spans="1:9" ht="12.75">
      <c r="A27" s="76"/>
      <c r="B27" s="20" t="s">
        <v>4</v>
      </c>
      <c r="C27" s="34">
        <f>B19</f>
        <v>0.72</v>
      </c>
      <c r="D27" s="34">
        <v>4300</v>
      </c>
      <c r="E27" s="34">
        <v>1.3</v>
      </c>
      <c r="F27" s="21">
        <v>12</v>
      </c>
      <c r="G27" s="38">
        <f>C27*D27*E27*F27</f>
        <v>48297.600000000006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135417.6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27354.3552</v>
      </c>
      <c r="H29" s="1"/>
      <c r="I29" s="1"/>
    </row>
    <row r="30" spans="1:9" ht="21">
      <c r="A30" s="13" t="s">
        <v>0</v>
      </c>
      <c r="B30" s="14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3172.5</v>
      </c>
      <c r="E31" s="6"/>
      <c r="F31" s="6">
        <v>12</v>
      </c>
      <c r="G31" s="39">
        <f>C31*D31*F31</f>
        <v>2021.5170000000003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3172.5</v>
      </c>
      <c r="E32" s="6"/>
      <c r="F32" s="6">
        <v>12</v>
      </c>
      <c r="G32" s="39">
        <f>C32*D32*F32</f>
        <v>190.35000000000002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3172.5</v>
      </c>
      <c r="E33" s="6"/>
      <c r="F33" s="6">
        <v>12</v>
      </c>
      <c r="G33" s="39">
        <f>C33*D33*F33</f>
        <v>685.26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3172.5</v>
      </c>
      <c r="E34" s="6"/>
      <c r="F34" s="6">
        <v>12</v>
      </c>
      <c r="G34" s="39">
        <f>C34*D34*F34</f>
        <v>2211.867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42475.101500000004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6">
        <f>F19*1.5/12</f>
        <v>17</v>
      </c>
      <c r="E37" s="6"/>
      <c r="F37" s="6">
        <v>12</v>
      </c>
      <c r="G37" s="39">
        <f>C37*D37*F37</f>
        <v>20606.04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6">
        <f>F19*1.5/12</f>
        <v>17</v>
      </c>
      <c r="E38" s="6"/>
      <c r="F38" s="6">
        <v>12</v>
      </c>
      <c r="G38" s="39">
        <f>C38*D38*F38</f>
        <v>8151.84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300</v>
      </c>
      <c r="E39" s="6"/>
      <c r="F39" s="6">
        <v>12</v>
      </c>
      <c r="G39" s="39">
        <f>C39*D39*F39</f>
        <v>11124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790</v>
      </c>
      <c r="E40" s="6"/>
      <c r="F40" s="6"/>
      <c r="G40" s="39">
        <f>C40*D40</f>
        <v>596.45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3172.5</v>
      </c>
      <c r="E41" s="6"/>
      <c r="F41" s="6">
        <v>6</v>
      </c>
      <c r="G41" s="39">
        <f>C41*D41*F41</f>
        <v>51.39450000000001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3172.5</v>
      </c>
      <c r="E45" s="6"/>
      <c r="F45" s="6">
        <v>6</v>
      </c>
      <c r="G45" s="39">
        <f>C45*D45*F45</f>
        <v>571.05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3172.5</v>
      </c>
      <c r="E46" s="6"/>
      <c r="F46" s="6">
        <v>6</v>
      </c>
      <c r="G46" s="39">
        <f>C46*D46*F46</f>
        <v>475.875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3172.5</v>
      </c>
      <c r="E47" s="6"/>
      <c r="F47" s="6">
        <v>12</v>
      </c>
      <c r="G47" s="39">
        <f>C47*D47*F47</f>
        <v>898.452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0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120594</v>
      </c>
      <c r="H49" s="1"/>
      <c r="I49" s="1"/>
    </row>
    <row r="50" spans="1:9" ht="15.75">
      <c r="A50" s="47">
        <v>5</v>
      </c>
      <c r="B50" s="82" t="s">
        <v>33</v>
      </c>
      <c r="C50" s="83"/>
      <c r="D50" s="54"/>
      <c r="E50" s="54"/>
      <c r="F50" s="55"/>
      <c r="G50" s="48">
        <v>26921</v>
      </c>
      <c r="H50" s="1"/>
      <c r="I50" s="1"/>
    </row>
    <row r="51" spans="1:9" ht="15.75">
      <c r="A51" s="47">
        <v>6</v>
      </c>
      <c r="B51" s="82" t="s">
        <v>34</v>
      </c>
      <c r="C51" s="83"/>
      <c r="D51" s="52"/>
      <c r="E51" s="52"/>
      <c r="F51" s="53"/>
      <c r="G51" s="48">
        <v>37188</v>
      </c>
      <c r="H51" s="1"/>
      <c r="I51" s="1"/>
    </row>
    <row r="52" spans="1:9" ht="34.5" customHeight="1">
      <c r="A52" s="3">
        <v>7</v>
      </c>
      <c r="B52" s="49" t="s">
        <v>74</v>
      </c>
      <c r="C52" s="50">
        <v>0.67</v>
      </c>
      <c r="D52" s="51"/>
      <c r="E52" s="61">
        <f>B16</f>
        <v>3172.5</v>
      </c>
      <c r="F52" s="51">
        <v>12</v>
      </c>
      <c r="G52" s="43">
        <f>C52*E52*F52</f>
        <v>25506.9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420565.95070000004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25233.957042000002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445799.90774200007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11.71000545684266</v>
      </c>
      <c r="H56" s="1"/>
      <c r="I56" s="1"/>
    </row>
    <row r="57" spans="1:9" ht="15.75">
      <c r="A57" s="56" t="s">
        <v>175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176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75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126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C50"/>
    <mergeCell ref="B51:C51"/>
    <mergeCell ref="A55:F55"/>
    <mergeCell ref="A56:F56"/>
    <mergeCell ref="A54:F54"/>
    <mergeCell ref="B49:F49"/>
    <mergeCell ref="E1:G1"/>
    <mergeCell ref="E2:G2"/>
    <mergeCell ref="E3:G3"/>
    <mergeCell ref="A8:C8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5">
      <selection activeCell="K32" sqref="K32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151</v>
      </c>
      <c r="C13" s="2" t="s">
        <v>41</v>
      </c>
      <c r="D13" s="8" t="s">
        <v>171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14.369993959327546</v>
      </c>
      <c r="C15" s="1"/>
      <c r="D15" s="1" t="s">
        <v>45</v>
      </c>
      <c r="E15" s="1"/>
      <c r="F15" s="26">
        <v>1103.5</v>
      </c>
      <c r="G15" s="1"/>
      <c r="H15" s="1"/>
      <c r="I15" s="1"/>
    </row>
    <row r="16" spans="1:9" ht="27.75" customHeight="1">
      <c r="A16" s="19" t="s">
        <v>60</v>
      </c>
      <c r="B16" s="32">
        <v>7744.8</v>
      </c>
      <c r="C16" s="1"/>
      <c r="D16" s="73" t="s">
        <v>58</v>
      </c>
      <c r="E16" s="74"/>
      <c r="F16" s="32">
        <v>1129</v>
      </c>
      <c r="G16" s="1"/>
      <c r="H16" s="1"/>
      <c r="I16" s="1"/>
    </row>
    <row r="17" spans="1:9" ht="12.75">
      <c r="A17" s="1" t="s">
        <v>43</v>
      </c>
      <c r="B17" s="44">
        <f>G55</f>
        <v>1335512.7505943999</v>
      </c>
      <c r="C17" s="1"/>
      <c r="D17" s="1" t="s">
        <v>46</v>
      </c>
      <c r="E17" s="1"/>
      <c r="F17" s="26">
        <v>2728</v>
      </c>
      <c r="G17" s="1"/>
      <c r="H17" s="1"/>
      <c r="I17" s="1"/>
    </row>
    <row r="18" spans="1:9" ht="12.75">
      <c r="A18" s="1" t="s">
        <v>44</v>
      </c>
      <c r="B18" s="26">
        <v>0.98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1.16</v>
      </c>
      <c r="C19" s="1"/>
      <c r="D19" s="1" t="s">
        <v>65</v>
      </c>
      <c r="E19" s="1"/>
      <c r="F19" s="26">
        <v>362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211736.90111999994</v>
      </c>
      <c r="H23" s="1"/>
      <c r="I23" s="1"/>
    </row>
    <row r="24" spans="1:9" ht="31.5" customHeight="1">
      <c r="A24" s="15" t="s">
        <v>0</v>
      </c>
      <c r="B24" s="62" t="s">
        <v>50</v>
      </c>
      <c r="C24" s="64" t="s">
        <v>76</v>
      </c>
      <c r="D24" s="63" t="s">
        <v>55</v>
      </c>
      <c r="E24" s="63" t="s">
        <v>56</v>
      </c>
      <c r="F24" s="59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199264.67519999997</v>
      </c>
      <c r="H25" s="1"/>
      <c r="I25" s="1"/>
    </row>
    <row r="26" spans="1:9" ht="12.75">
      <c r="A26" s="76"/>
      <c r="B26" s="20" t="s">
        <v>3</v>
      </c>
      <c r="C26" s="34">
        <f>B18</f>
        <v>0.98</v>
      </c>
      <c r="D26" s="34">
        <v>4400</v>
      </c>
      <c r="E26" s="29">
        <v>1.7</v>
      </c>
      <c r="F26" s="21">
        <v>12</v>
      </c>
      <c r="G26" s="38">
        <f>C26*D26*E26*F26</f>
        <v>87964.79999999999</v>
      </c>
      <c r="H26" s="1"/>
      <c r="I26" s="1"/>
    </row>
    <row r="27" spans="1:9" ht="12.75">
      <c r="A27" s="76"/>
      <c r="B27" s="20" t="s">
        <v>4</v>
      </c>
      <c r="C27" s="34">
        <f>B19</f>
        <v>1.16</v>
      </c>
      <c r="D27" s="34">
        <v>4300</v>
      </c>
      <c r="E27" s="34">
        <v>1.3</v>
      </c>
      <c r="F27" s="21">
        <v>12</v>
      </c>
      <c r="G27" s="38">
        <f>C27*D27*E27*F27</f>
        <v>77812.8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165777.59999999998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33487.07519999999</v>
      </c>
      <c r="H29" s="1"/>
      <c r="I29" s="1"/>
    </row>
    <row r="30" spans="1:9" ht="21">
      <c r="A30" s="13" t="s">
        <v>0</v>
      </c>
      <c r="B30" s="14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7744.8</v>
      </c>
      <c r="E31" s="6"/>
      <c r="F31" s="6">
        <v>12</v>
      </c>
      <c r="G31" s="39">
        <f>C31*D31*F31</f>
        <v>4934.98656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7744.8</v>
      </c>
      <c r="E32" s="6"/>
      <c r="F32" s="6">
        <v>12</v>
      </c>
      <c r="G32" s="39">
        <f>C32*D32*F32</f>
        <v>464.68800000000005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7744.8</v>
      </c>
      <c r="E33" s="6"/>
      <c r="F33" s="6">
        <v>12</v>
      </c>
      <c r="G33" s="39">
        <f>C33*D33*F33</f>
        <v>1672.8768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7744.8</v>
      </c>
      <c r="E34" s="6"/>
      <c r="F34" s="6">
        <v>12</v>
      </c>
      <c r="G34" s="39">
        <f>C34*D34*F34</f>
        <v>5399.6745599999995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205812.59612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6">
        <f>F19*1.5/12</f>
        <v>45.25</v>
      </c>
      <c r="E37" s="6"/>
      <c r="F37" s="6">
        <v>12</v>
      </c>
      <c r="G37" s="39">
        <f>C37*D37*F37</f>
        <v>54848.43000000001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6">
        <f>F19*1.5/12</f>
        <v>45.25</v>
      </c>
      <c r="E38" s="6"/>
      <c r="F38" s="6">
        <v>12</v>
      </c>
      <c r="G38" s="39">
        <f>C38*D38*F38</f>
        <v>21698.28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3330</v>
      </c>
      <c r="E39" s="6"/>
      <c r="F39" s="6">
        <v>12</v>
      </c>
      <c r="G39" s="39">
        <f>C39*D39*F39</f>
        <v>123476.4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1211.8</v>
      </c>
      <c r="E40" s="6"/>
      <c r="F40" s="6"/>
      <c r="G40" s="39">
        <f>C40*D40</f>
        <v>914.909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7744.8</v>
      </c>
      <c r="E41" s="6"/>
      <c r="F41" s="6">
        <v>6</v>
      </c>
      <c r="G41" s="39">
        <f>C41*D41*F41</f>
        <v>125.46576000000002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7744.8</v>
      </c>
      <c r="E45" s="6"/>
      <c r="F45" s="6">
        <v>6</v>
      </c>
      <c r="G45" s="39">
        <f>C45*D45*F45</f>
        <v>1394.0639999999999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7744.8</v>
      </c>
      <c r="E46" s="6"/>
      <c r="F46" s="6">
        <v>6</v>
      </c>
      <c r="G46" s="39">
        <f>C46*D46*F46</f>
        <v>1161.72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7744.8</v>
      </c>
      <c r="E47" s="6"/>
      <c r="F47" s="6">
        <v>12</v>
      </c>
      <c r="G47" s="39">
        <f>C47*D47*F47</f>
        <v>2193.3273599999998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228963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337059</v>
      </c>
      <c r="H49" s="1"/>
      <c r="I49" s="1"/>
    </row>
    <row r="50" spans="1:9" ht="15.75">
      <c r="A50" s="47">
        <v>5</v>
      </c>
      <c r="B50" s="82" t="s">
        <v>33</v>
      </c>
      <c r="C50" s="83"/>
      <c r="D50" s="54"/>
      <c r="E50" s="54"/>
      <c r="F50" s="55"/>
      <c r="G50" s="48">
        <v>89846</v>
      </c>
      <c r="H50" s="1"/>
      <c r="I50" s="1"/>
    </row>
    <row r="51" spans="1:9" ht="15.75">
      <c r="A51" s="47">
        <v>6</v>
      </c>
      <c r="B51" s="82" t="s">
        <v>34</v>
      </c>
      <c r="C51" s="83"/>
      <c r="D51" s="52"/>
      <c r="E51" s="52"/>
      <c r="F51" s="53"/>
      <c r="G51" s="48">
        <v>124232</v>
      </c>
      <c r="H51" s="1"/>
      <c r="I51" s="1"/>
    </row>
    <row r="52" spans="1:9" ht="34.5" customHeight="1">
      <c r="A52" s="3">
        <v>7</v>
      </c>
      <c r="B52" s="49" t="s">
        <v>74</v>
      </c>
      <c r="C52" s="50">
        <v>0.67</v>
      </c>
      <c r="D52" s="51"/>
      <c r="E52" s="61">
        <f>B16</f>
        <v>7744.8</v>
      </c>
      <c r="F52" s="51">
        <v>12</v>
      </c>
      <c r="G52" s="43">
        <f>C52*E52*F52</f>
        <v>62268.19200000001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1259917.68924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75595.0613544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1335512.7505943999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14.369993959327546</v>
      </c>
      <c r="H56" s="1"/>
      <c r="I56" s="1"/>
    </row>
    <row r="57" spans="1:9" ht="15.75">
      <c r="A57" s="56" t="s">
        <v>172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173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75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84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C50"/>
    <mergeCell ref="B51:C51"/>
    <mergeCell ref="A55:F55"/>
    <mergeCell ref="A56:F56"/>
    <mergeCell ref="A54:F54"/>
    <mergeCell ref="B49:F49"/>
    <mergeCell ref="E1:G1"/>
    <mergeCell ref="E2:G2"/>
    <mergeCell ref="E3:G3"/>
    <mergeCell ref="A8:C8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151</v>
      </c>
      <c r="C13" s="2" t="s">
        <v>41</v>
      </c>
      <c r="D13" s="8" t="s">
        <v>168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14.369992095329088</v>
      </c>
      <c r="C15" s="1"/>
      <c r="D15" s="1" t="s">
        <v>45</v>
      </c>
      <c r="E15" s="1"/>
      <c r="F15" s="26">
        <v>894.2</v>
      </c>
      <c r="G15" s="1"/>
      <c r="H15" s="1"/>
      <c r="I15" s="1"/>
    </row>
    <row r="16" spans="1:9" ht="27.75" customHeight="1">
      <c r="A16" s="19" t="s">
        <v>60</v>
      </c>
      <c r="B16" s="32">
        <v>6280</v>
      </c>
      <c r="C16" s="1"/>
      <c r="D16" s="73" t="s">
        <v>58</v>
      </c>
      <c r="E16" s="74"/>
      <c r="F16" s="32">
        <v>598</v>
      </c>
      <c r="G16" s="1"/>
      <c r="H16" s="1"/>
      <c r="I16" s="1"/>
    </row>
    <row r="17" spans="1:9" ht="12.75">
      <c r="A17" s="1" t="s">
        <v>43</v>
      </c>
      <c r="B17" s="44">
        <f>G55</f>
        <v>1082922.604304</v>
      </c>
      <c r="C17" s="1"/>
      <c r="D17" s="1" t="s">
        <v>46</v>
      </c>
      <c r="E17" s="1"/>
      <c r="F17" s="26">
        <v>1730</v>
      </c>
      <c r="G17" s="1"/>
      <c r="H17" s="1"/>
      <c r="I17" s="1"/>
    </row>
    <row r="18" spans="1:9" ht="12.75">
      <c r="A18" s="1" t="s">
        <v>44</v>
      </c>
      <c r="B18" s="26">
        <v>0.55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0.94</v>
      </c>
      <c r="C19" s="1"/>
      <c r="D19" s="1" t="s">
        <v>65</v>
      </c>
      <c r="E19" s="1"/>
      <c r="F19" s="26">
        <v>278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146991.30240000002</v>
      </c>
      <c r="H23" s="1"/>
      <c r="I23" s="1"/>
    </row>
    <row r="24" spans="1:9" ht="31.5" customHeight="1">
      <c r="A24" s="15" t="s">
        <v>0</v>
      </c>
      <c r="B24" s="62" t="s">
        <v>50</v>
      </c>
      <c r="C24" s="64" t="s">
        <v>76</v>
      </c>
      <c r="D24" s="63" t="s">
        <v>55</v>
      </c>
      <c r="E24" s="63" t="s">
        <v>56</v>
      </c>
      <c r="F24" s="59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136877.9904</v>
      </c>
      <c r="H25" s="1"/>
      <c r="I25" s="1"/>
    </row>
    <row r="26" spans="1:9" ht="12.75">
      <c r="A26" s="76"/>
      <c r="B26" s="20" t="s">
        <v>3</v>
      </c>
      <c r="C26" s="34">
        <f>B18</f>
        <v>0.55</v>
      </c>
      <c r="D26" s="34">
        <v>4400</v>
      </c>
      <c r="E26" s="29">
        <v>1.75</v>
      </c>
      <c r="F26" s="21">
        <v>12</v>
      </c>
      <c r="G26" s="38">
        <f>C26*D26*E26*F26</f>
        <v>50820</v>
      </c>
      <c r="H26" s="1"/>
      <c r="I26" s="1"/>
    </row>
    <row r="27" spans="1:9" ht="12.75">
      <c r="A27" s="76"/>
      <c r="B27" s="20" t="s">
        <v>4</v>
      </c>
      <c r="C27" s="34">
        <f>B19</f>
        <v>0.94</v>
      </c>
      <c r="D27" s="34">
        <v>4300</v>
      </c>
      <c r="E27" s="34">
        <v>1.3</v>
      </c>
      <c r="F27" s="21">
        <v>12</v>
      </c>
      <c r="G27" s="38">
        <f>C27*D27*E27*F27</f>
        <v>63055.2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113875.2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23002.790399999998</v>
      </c>
      <c r="H29" s="1"/>
      <c r="I29" s="1"/>
    </row>
    <row r="30" spans="1:9" ht="21">
      <c r="A30" s="13" t="s">
        <v>0</v>
      </c>
      <c r="B30" s="14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6280</v>
      </c>
      <c r="E31" s="6"/>
      <c r="F31" s="6">
        <v>12</v>
      </c>
      <c r="G31" s="39">
        <f>C31*D31*F31</f>
        <v>4001.616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6280</v>
      </c>
      <c r="E32" s="6"/>
      <c r="F32" s="6">
        <v>12</v>
      </c>
      <c r="G32" s="39">
        <f>C32*D32*F32</f>
        <v>376.8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6280</v>
      </c>
      <c r="E33" s="6"/>
      <c r="F33" s="6">
        <v>12</v>
      </c>
      <c r="G33" s="39">
        <f>C33*D33*F33</f>
        <v>1356.48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6280</v>
      </c>
      <c r="E34" s="6"/>
      <c r="F34" s="6">
        <v>12</v>
      </c>
      <c r="G34" s="39">
        <f>C34*D34*F34</f>
        <v>4378.416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152290.59600000002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6">
        <f>F19*1.5/12</f>
        <v>34.75</v>
      </c>
      <c r="E37" s="6"/>
      <c r="F37" s="6">
        <v>12</v>
      </c>
      <c r="G37" s="39">
        <f>C37*D37*F37</f>
        <v>42121.170000000006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6">
        <f>F19*1.5/12</f>
        <v>34.75</v>
      </c>
      <c r="E38" s="6"/>
      <c r="F38" s="6">
        <v>12</v>
      </c>
      <c r="G38" s="39">
        <f>C38*D38*F38</f>
        <v>16663.32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2390</v>
      </c>
      <c r="E39" s="6"/>
      <c r="F39" s="6">
        <v>12</v>
      </c>
      <c r="G39" s="39">
        <f>C39*D39*F39</f>
        <v>88621.2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1234.8</v>
      </c>
      <c r="E40" s="6"/>
      <c r="F40" s="6"/>
      <c r="G40" s="39">
        <f>C40*D40</f>
        <v>932.274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6280</v>
      </c>
      <c r="E41" s="6"/>
      <c r="F41" s="6">
        <v>6</v>
      </c>
      <c r="G41" s="39">
        <f>C41*D41*F41</f>
        <v>101.73599999999999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6280</v>
      </c>
      <c r="E45" s="6"/>
      <c r="F45" s="6">
        <v>6</v>
      </c>
      <c r="G45" s="39">
        <f>C45*D45*F45</f>
        <v>1130.4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6280</v>
      </c>
      <c r="E46" s="6"/>
      <c r="F46" s="6">
        <v>6</v>
      </c>
      <c r="G46" s="39">
        <f>C46*D46*F46</f>
        <v>942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6280</v>
      </c>
      <c r="E47" s="6"/>
      <c r="F47" s="6">
        <v>12</v>
      </c>
      <c r="G47" s="39">
        <f>C47*D47*F47</f>
        <v>1778.496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190539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284782</v>
      </c>
      <c r="H49" s="1"/>
      <c r="I49" s="1"/>
    </row>
    <row r="50" spans="1:9" ht="15.75">
      <c r="A50" s="47">
        <v>5</v>
      </c>
      <c r="B50" s="82" t="s">
        <v>33</v>
      </c>
      <c r="C50" s="83"/>
      <c r="D50" s="54"/>
      <c r="E50" s="54"/>
      <c r="F50" s="55"/>
      <c r="G50" s="48">
        <v>84324</v>
      </c>
      <c r="H50" s="1"/>
      <c r="I50" s="1"/>
    </row>
    <row r="51" spans="1:9" ht="15.75">
      <c r="A51" s="47">
        <v>6</v>
      </c>
      <c r="B51" s="82" t="s">
        <v>34</v>
      </c>
      <c r="C51" s="83"/>
      <c r="D51" s="52"/>
      <c r="E51" s="52"/>
      <c r="F51" s="53"/>
      <c r="G51" s="48">
        <v>112207</v>
      </c>
      <c r="H51" s="1"/>
      <c r="I51" s="1"/>
    </row>
    <row r="52" spans="1:9" ht="34.5" customHeight="1">
      <c r="A52" s="3">
        <v>7</v>
      </c>
      <c r="B52" s="49" t="s">
        <v>74</v>
      </c>
      <c r="C52" s="50">
        <v>0.67</v>
      </c>
      <c r="D52" s="51"/>
      <c r="E52" s="61">
        <f>B16</f>
        <v>6280</v>
      </c>
      <c r="F52" s="51">
        <v>12</v>
      </c>
      <c r="G52" s="43">
        <f>C52*E52*F52</f>
        <v>50491.200000000004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1021625.0984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61297.505904000005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1082922.604304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14.369992095329088</v>
      </c>
      <c r="H56" s="1"/>
      <c r="I56" s="1"/>
    </row>
    <row r="57" spans="1:9" ht="15.75">
      <c r="A57" s="56" t="s">
        <v>169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170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75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126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C50"/>
    <mergeCell ref="B51:C51"/>
    <mergeCell ref="A55:F55"/>
    <mergeCell ref="A56:F56"/>
    <mergeCell ref="A54:F54"/>
    <mergeCell ref="B49:F49"/>
    <mergeCell ref="E1:G1"/>
    <mergeCell ref="E2:G2"/>
    <mergeCell ref="E3:G3"/>
    <mergeCell ref="A8:C8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6">
      <selection activeCell="K38" sqref="K38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151</v>
      </c>
      <c r="C13" s="2" t="s">
        <v>41</v>
      </c>
      <c r="D13" s="8" t="s">
        <v>136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11.269996581671228</v>
      </c>
      <c r="C15" s="1"/>
      <c r="D15" s="1" t="s">
        <v>45</v>
      </c>
      <c r="E15" s="1"/>
      <c r="F15" s="26">
        <v>397.5</v>
      </c>
      <c r="G15" s="1"/>
      <c r="H15" s="1"/>
      <c r="I15" s="1"/>
    </row>
    <row r="16" spans="1:9" ht="27.75" customHeight="1">
      <c r="A16" s="19" t="s">
        <v>60</v>
      </c>
      <c r="B16" s="32">
        <v>4532.4</v>
      </c>
      <c r="C16" s="1"/>
      <c r="D16" s="73" t="s">
        <v>58</v>
      </c>
      <c r="E16" s="74"/>
      <c r="F16" s="32">
        <v>880.8</v>
      </c>
      <c r="G16" s="1"/>
      <c r="H16" s="1"/>
      <c r="I16" s="1"/>
    </row>
    <row r="17" spans="1:9" ht="12.75">
      <c r="A17" s="1" t="s">
        <v>43</v>
      </c>
      <c r="B17" s="44">
        <f>G55</f>
        <v>612961.5900812</v>
      </c>
      <c r="C17" s="1"/>
      <c r="D17" s="1" t="s">
        <v>46</v>
      </c>
      <c r="E17" s="1"/>
      <c r="F17" s="26">
        <v>2834.5</v>
      </c>
      <c r="G17" s="1"/>
      <c r="H17" s="1"/>
      <c r="I17" s="1"/>
    </row>
    <row r="18" spans="1:9" ht="12.75">
      <c r="A18" s="1" t="s">
        <v>44</v>
      </c>
      <c r="B18" s="26">
        <v>0.84</v>
      </c>
      <c r="C18" s="1"/>
      <c r="D18" s="1" t="s">
        <v>47</v>
      </c>
      <c r="E18" s="1"/>
      <c r="F18" s="26">
        <v>0</v>
      </c>
      <c r="G18" s="1"/>
      <c r="H18" s="1"/>
      <c r="I18" s="1"/>
    </row>
    <row r="19" spans="1:9" ht="12.75">
      <c r="A19" s="1" t="s">
        <v>59</v>
      </c>
      <c r="B19" s="26">
        <v>0</v>
      </c>
      <c r="C19" s="1"/>
      <c r="D19" s="1" t="s">
        <v>65</v>
      </c>
      <c r="E19" s="1"/>
      <c r="F19" s="26">
        <v>185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100593.40896</v>
      </c>
      <c r="H23" s="1"/>
      <c r="I23" s="1"/>
    </row>
    <row r="24" spans="1:9" ht="31.5" customHeight="1">
      <c r="A24" s="15" t="s">
        <v>0</v>
      </c>
      <c r="B24" s="62" t="s">
        <v>50</v>
      </c>
      <c r="C24" s="64" t="s">
        <v>76</v>
      </c>
      <c r="D24" s="63" t="s">
        <v>55</v>
      </c>
      <c r="E24" s="63" t="s">
        <v>56</v>
      </c>
      <c r="F24" s="59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93294.432</v>
      </c>
      <c r="H25" s="1"/>
      <c r="I25" s="1"/>
    </row>
    <row r="26" spans="1:9" ht="12.75">
      <c r="A26" s="76"/>
      <c r="B26" s="20" t="s">
        <v>3</v>
      </c>
      <c r="C26" s="34">
        <f>B18</f>
        <v>0.84</v>
      </c>
      <c r="D26" s="34">
        <v>4400</v>
      </c>
      <c r="E26" s="29">
        <v>1.75</v>
      </c>
      <c r="F26" s="21">
        <v>12</v>
      </c>
      <c r="G26" s="38">
        <f>C26*D26*E26*F26</f>
        <v>77616</v>
      </c>
      <c r="H26" s="1"/>
      <c r="I26" s="1"/>
    </row>
    <row r="27" spans="1:9" ht="12.75">
      <c r="A27" s="76"/>
      <c r="B27" s="20" t="s">
        <v>4</v>
      </c>
      <c r="C27" s="34">
        <f>B19</f>
        <v>0</v>
      </c>
      <c r="D27" s="34">
        <v>4300</v>
      </c>
      <c r="E27" s="34">
        <v>1.3</v>
      </c>
      <c r="F27" s="21">
        <v>12</v>
      </c>
      <c r="G27" s="38">
        <f>C27*D27*E27*F27</f>
        <v>0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77616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15678.431999999999</v>
      </c>
      <c r="H29" s="1"/>
      <c r="I29" s="1"/>
    </row>
    <row r="30" spans="1:9" ht="21">
      <c r="A30" s="13" t="s">
        <v>0</v>
      </c>
      <c r="B30" s="14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4532.4</v>
      </c>
      <c r="E31" s="6"/>
      <c r="F31" s="6">
        <v>12</v>
      </c>
      <c r="G31" s="39">
        <f>C31*D31*F31</f>
        <v>2888.04528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4532.4</v>
      </c>
      <c r="E32" s="6"/>
      <c r="F32" s="6">
        <v>12</v>
      </c>
      <c r="G32" s="39">
        <f>C32*D32*F32</f>
        <v>271.94399999999996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4532.4</v>
      </c>
      <c r="E33" s="6"/>
      <c r="F33" s="6">
        <v>12</v>
      </c>
      <c r="G33" s="39">
        <f>C33*D33*F33</f>
        <v>978.9984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4532.4</v>
      </c>
      <c r="E34" s="6"/>
      <c r="F34" s="6">
        <v>12</v>
      </c>
      <c r="G34" s="39">
        <f>C34*D34*F34</f>
        <v>3159.98928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92283.74605999999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6">
        <f>F19*1.5/12</f>
        <v>23.125</v>
      </c>
      <c r="E37" s="6"/>
      <c r="F37" s="6">
        <v>12</v>
      </c>
      <c r="G37" s="39">
        <f>C37*D37*F37</f>
        <v>28030.275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6">
        <f>F19*1.5/12</f>
        <v>23.125</v>
      </c>
      <c r="E38" s="6"/>
      <c r="F38" s="6">
        <v>12</v>
      </c>
      <c r="G38" s="39">
        <f>C38*D38*F38</f>
        <v>11088.900000000001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1355</v>
      </c>
      <c r="E39" s="6"/>
      <c r="F39" s="6">
        <v>12</v>
      </c>
      <c r="G39" s="39">
        <f>C39*D39*F39</f>
        <v>50243.399999999994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90.7</v>
      </c>
      <c r="E40" s="6"/>
      <c r="F40" s="6"/>
      <c r="G40" s="39">
        <f>C40*D40</f>
        <v>68.4785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4532.4</v>
      </c>
      <c r="E41" s="6"/>
      <c r="F41" s="6">
        <v>6</v>
      </c>
      <c r="G41" s="39">
        <f>C41*D41*F41</f>
        <v>73.42488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4532.4</v>
      </c>
      <c r="E45" s="6"/>
      <c r="F45" s="6">
        <v>6</v>
      </c>
      <c r="G45" s="39">
        <f>C45*D45*F45</f>
        <v>815.8319999999999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4532.4</v>
      </c>
      <c r="E46" s="6"/>
      <c r="F46" s="6">
        <v>6</v>
      </c>
      <c r="G46" s="39">
        <f>C46*D46*F46</f>
        <v>679.86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4532.4</v>
      </c>
      <c r="E47" s="6"/>
      <c r="F47" s="6">
        <v>12</v>
      </c>
      <c r="G47" s="39">
        <f>C47*D47*F47</f>
        <v>1283.57568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0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212264</v>
      </c>
      <c r="H49" s="1"/>
      <c r="I49" s="1"/>
    </row>
    <row r="50" spans="1:9" ht="15.75">
      <c r="A50" s="47">
        <v>5</v>
      </c>
      <c r="B50" s="82" t="s">
        <v>33</v>
      </c>
      <c r="C50" s="83"/>
      <c r="D50" s="54"/>
      <c r="E50" s="54"/>
      <c r="F50" s="55"/>
      <c r="G50" s="48">
        <v>58299</v>
      </c>
      <c r="H50" s="1"/>
      <c r="I50" s="1"/>
    </row>
    <row r="51" spans="1:9" ht="15.75">
      <c r="A51" s="47">
        <v>6</v>
      </c>
      <c r="B51" s="82" t="s">
        <v>34</v>
      </c>
      <c r="C51" s="83"/>
      <c r="D51" s="52"/>
      <c r="E51" s="52"/>
      <c r="F51" s="53"/>
      <c r="G51" s="48">
        <v>78385</v>
      </c>
      <c r="H51" s="1"/>
      <c r="I51" s="1"/>
    </row>
    <row r="52" spans="1:9" ht="34.5" customHeight="1">
      <c r="A52" s="3">
        <v>7</v>
      </c>
      <c r="B52" s="49" t="s">
        <v>74</v>
      </c>
      <c r="C52" s="50">
        <v>0.67</v>
      </c>
      <c r="D52" s="51"/>
      <c r="E52" s="61">
        <f>B16</f>
        <v>4532.4</v>
      </c>
      <c r="F52" s="51">
        <v>12</v>
      </c>
      <c r="G52" s="43">
        <f>C52*E52*F52</f>
        <v>36440.496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578265.65102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34695.9390612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612961.5900812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11.269996581671228</v>
      </c>
      <c r="H56" s="1"/>
      <c r="I56" s="1"/>
    </row>
    <row r="57" spans="1:9" ht="15.75">
      <c r="A57" s="56" t="s">
        <v>166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167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75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84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C50"/>
    <mergeCell ref="B51:C51"/>
    <mergeCell ref="E1:G1"/>
    <mergeCell ref="E2:G2"/>
    <mergeCell ref="E3:G3"/>
    <mergeCell ref="A8:C8"/>
    <mergeCell ref="A55:F55"/>
    <mergeCell ref="A56:F56"/>
    <mergeCell ref="A54:F54"/>
    <mergeCell ref="B49:F49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151</v>
      </c>
      <c r="C13" s="2" t="s">
        <v>41</v>
      </c>
      <c r="D13" s="8" t="s">
        <v>85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11.26999183936276</v>
      </c>
      <c r="C15" s="1"/>
      <c r="D15" s="1" t="s">
        <v>45</v>
      </c>
      <c r="E15" s="1"/>
      <c r="F15" s="26">
        <v>155.6</v>
      </c>
      <c r="G15" s="1"/>
      <c r="H15" s="1"/>
      <c r="I15" s="1"/>
    </row>
    <row r="16" spans="1:9" ht="27.75" customHeight="1">
      <c r="A16" s="19" t="s">
        <v>60</v>
      </c>
      <c r="B16" s="32">
        <v>2711.7</v>
      </c>
      <c r="C16" s="1"/>
      <c r="D16" s="73" t="s">
        <v>58</v>
      </c>
      <c r="E16" s="74"/>
      <c r="F16" s="32">
        <v>644.8</v>
      </c>
      <c r="G16" s="1"/>
      <c r="H16" s="1"/>
      <c r="I16" s="1"/>
    </row>
    <row r="17" spans="1:9" ht="12.75">
      <c r="A17" s="1" t="s">
        <v>43</v>
      </c>
      <c r="B17" s="44">
        <f>G55</f>
        <v>366730.04244959995</v>
      </c>
      <c r="C17" s="1"/>
      <c r="D17" s="1" t="s">
        <v>46</v>
      </c>
      <c r="E17" s="1"/>
      <c r="F17" s="26">
        <v>2071.5</v>
      </c>
      <c r="G17" s="1"/>
      <c r="H17" s="1"/>
      <c r="I17" s="1"/>
    </row>
    <row r="18" spans="1:9" ht="12.75">
      <c r="A18" s="1" t="s">
        <v>44</v>
      </c>
      <c r="B18" s="26">
        <v>0.62</v>
      </c>
      <c r="C18" s="1"/>
      <c r="D18" s="1" t="s">
        <v>47</v>
      </c>
      <c r="E18" s="1"/>
      <c r="F18" s="26">
        <v>0</v>
      </c>
      <c r="G18" s="1"/>
      <c r="H18" s="1"/>
      <c r="I18" s="1"/>
    </row>
    <row r="19" spans="1:9" ht="12.75">
      <c r="A19" s="1" t="s">
        <v>59</v>
      </c>
      <c r="B19" s="26">
        <v>0</v>
      </c>
      <c r="C19" s="1"/>
      <c r="D19" s="1" t="s">
        <v>65</v>
      </c>
      <c r="E19" s="1"/>
      <c r="F19" s="26">
        <v>130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73227.09768</v>
      </c>
      <c r="H23" s="1"/>
      <c r="I23" s="1"/>
    </row>
    <row r="24" spans="1:9" ht="31.5" customHeight="1">
      <c r="A24" s="15" t="s">
        <v>0</v>
      </c>
      <c r="B24" s="62" t="s">
        <v>50</v>
      </c>
      <c r="C24" s="64" t="s">
        <v>76</v>
      </c>
      <c r="D24" s="63" t="s">
        <v>55</v>
      </c>
      <c r="E24" s="63" t="s">
        <v>56</v>
      </c>
      <c r="F24" s="59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68860.176</v>
      </c>
      <c r="H25" s="1"/>
      <c r="I25" s="1"/>
    </row>
    <row r="26" spans="1:9" ht="12.75">
      <c r="A26" s="76"/>
      <c r="B26" s="20" t="s">
        <v>3</v>
      </c>
      <c r="C26" s="34">
        <f>B18</f>
        <v>0.62</v>
      </c>
      <c r="D26" s="34">
        <v>4400</v>
      </c>
      <c r="E26" s="29">
        <v>1.75</v>
      </c>
      <c r="F26" s="21">
        <v>12</v>
      </c>
      <c r="G26" s="38">
        <f>C26*D26*E26*F26</f>
        <v>57288</v>
      </c>
      <c r="H26" s="1"/>
      <c r="I26" s="1"/>
    </row>
    <row r="27" spans="1:9" ht="12.75">
      <c r="A27" s="76"/>
      <c r="B27" s="20" t="s">
        <v>4</v>
      </c>
      <c r="C27" s="34">
        <f>B19</f>
        <v>0</v>
      </c>
      <c r="D27" s="34">
        <v>4300</v>
      </c>
      <c r="E27" s="34">
        <v>1.3</v>
      </c>
      <c r="F27" s="21">
        <v>12</v>
      </c>
      <c r="G27" s="38">
        <f>C27*D27*E27*F27</f>
        <v>0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57288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11572.176</v>
      </c>
      <c r="H29" s="1"/>
      <c r="I29" s="1"/>
    </row>
    <row r="30" spans="1:9" ht="21">
      <c r="A30" s="13" t="s">
        <v>0</v>
      </c>
      <c r="B30" s="14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2711.7</v>
      </c>
      <c r="E31" s="6"/>
      <c r="F31" s="6">
        <v>12</v>
      </c>
      <c r="G31" s="39">
        <f>C31*D31*F31</f>
        <v>1727.8952399999998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2711.7</v>
      </c>
      <c r="E32" s="6"/>
      <c r="F32" s="6">
        <v>12</v>
      </c>
      <c r="G32" s="39">
        <f>C32*D32*F32</f>
        <v>162.702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2711.7</v>
      </c>
      <c r="E33" s="6"/>
      <c r="F33" s="6">
        <v>12</v>
      </c>
      <c r="G33" s="39">
        <f>C33*D33*F33</f>
        <v>585.7271999999999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2711.7</v>
      </c>
      <c r="E34" s="6"/>
      <c r="F34" s="6">
        <v>12</v>
      </c>
      <c r="G34" s="39">
        <f>C34*D34*F34</f>
        <v>1890.59724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49365.572479999995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6">
        <f>F19*1.5/12</f>
        <v>16.25</v>
      </c>
      <c r="E37" s="6"/>
      <c r="F37" s="6">
        <v>12</v>
      </c>
      <c r="G37" s="39">
        <f>C37*D37*F37</f>
        <v>19696.95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6">
        <f>F19*1.5/12</f>
        <v>16.25</v>
      </c>
      <c r="E38" s="6"/>
      <c r="F38" s="6">
        <v>12</v>
      </c>
      <c r="G38" s="39">
        <f>C38*D38*F38</f>
        <v>7792.200000000001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525</v>
      </c>
      <c r="E39" s="6"/>
      <c r="F39" s="6">
        <v>12</v>
      </c>
      <c r="G39" s="39">
        <f>C39*D39*F39</f>
        <v>19467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930.7</v>
      </c>
      <c r="E40" s="6"/>
      <c r="F40" s="6"/>
      <c r="G40" s="39">
        <f>C40*D40</f>
        <v>702.6785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2711.7</v>
      </c>
      <c r="E41" s="6"/>
      <c r="F41" s="6">
        <v>6</v>
      </c>
      <c r="G41" s="39">
        <f>C41*D41*F41</f>
        <v>43.929539999999996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2711.7</v>
      </c>
      <c r="E45" s="6"/>
      <c r="F45" s="6">
        <v>6</v>
      </c>
      <c r="G45" s="39">
        <f>C45*D45*F45</f>
        <v>488.1059999999999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2711.7</v>
      </c>
      <c r="E46" s="6"/>
      <c r="F46" s="6">
        <v>6</v>
      </c>
      <c r="G46" s="39">
        <f>C46*D46*F46</f>
        <v>406.755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2711.7</v>
      </c>
      <c r="E47" s="6"/>
      <c r="F47" s="6">
        <v>12</v>
      </c>
      <c r="G47" s="39">
        <f>C47*D47*F47</f>
        <v>767.95344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0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126409</v>
      </c>
      <c r="H49" s="1"/>
      <c r="I49" s="1"/>
    </row>
    <row r="50" spans="1:9" ht="15.75">
      <c r="A50" s="47">
        <v>5</v>
      </c>
      <c r="B50" s="82" t="s">
        <v>33</v>
      </c>
      <c r="C50" s="83"/>
      <c r="D50" s="54"/>
      <c r="E50" s="54"/>
      <c r="F50" s="55"/>
      <c r="G50" s="48">
        <v>31564</v>
      </c>
      <c r="H50" s="1"/>
      <c r="I50" s="1"/>
    </row>
    <row r="51" spans="1:9" ht="15.75">
      <c r="A51" s="47">
        <v>6</v>
      </c>
      <c r="B51" s="82" t="s">
        <v>34</v>
      </c>
      <c r="C51" s="83"/>
      <c r="D51" s="52"/>
      <c r="E51" s="52"/>
      <c r="F51" s="53"/>
      <c r="G51" s="48">
        <v>43604</v>
      </c>
      <c r="H51" s="1"/>
      <c r="I51" s="1"/>
    </row>
    <row r="52" spans="1:9" ht="34.5" customHeight="1">
      <c r="A52" s="3">
        <v>7</v>
      </c>
      <c r="B52" s="49" t="s">
        <v>74</v>
      </c>
      <c r="C52" s="50">
        <v>0.67</v>
      </c>
      <c r="D52" s="51"/>
      <c r="E52" s="61">
        <f>B16</f>
        <v>2711.7</v>
      </c>
      <c r="F52" s="51">
        <v>12</v>
      </c>
      <c r="G52" s="43">
        <f>C52*E52*F52</f>
        <v>21802.068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345971.73815999995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20758.304289599997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366730.04244959995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11.26999183936276</v>
      </c>
      <c r="H56" s="1"/>
      <c r="I56" s="1"/>
    </row>
    <row r="57" spans="1:9" ht="15.75">
      <c r="A57" s="56" t="s">
        <v>164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165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75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84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C50"/>
    <mergeCell ref="B51:C51"/>
    <mergeCell ref="E1:G1"/>
    <mergeCell ref="E2:G2"/>
    <mergeCell ref="E3:G3"/>
    <mergeCell ref="A8:C8"/>
    <mergeCell ref="A55:F55"/>
    <mergeCell ref="A56:F56"/>
    <mergeCell ref="A54:F54"/>
    <mergeCell ref="B49:F49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151</v>
      </c>
      <c r="C13" s="2" t="s">
        <v>41</v>
      </c>
      <c r="D13" s="8">
        <v>3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11.270030613519829</v>
      </c>
      <c r="C15" s="1"/>
      <c r="D15" s="1" t="s">
        <v>45</v>
      </c>
      <c r="E15" s="1"/>
      <c r="F15" s="26">
        <v>274.5</v>
      </c>
      <c r="G15" s="1"/>
      <c r="H15" s="1"/>
      <c r="I15" s="1"/>
    </row>
    <row r="16" spans="1:9" ht="27.75" customHeight="1">
      <c r="A16" s="19" t="s">
        <v>60</v>
      </c>
      <c r="B16" s="32">
        <v>3295.9</v>
      </c>
      <c r="C16" s="1"/>
      <c r="D16" s="73" t="s">
        <v>58</v>
      </c>
      <c r="E16" s="74"/>
      <c r="F16" s="32">
        <v>1314</v>
      </c>
      <c r="G16" s="1"/>
      <c r="H16" s="1"/>
      <c r="I16" s="1"/>
    </row>
    <row r="17" spans="1:9" ht="12.75">
      <c r="A17" s="1" t="s">
        <v>43</v>
      </c>
      <c r="B17" s="44">
        <f>G55</f>
        <v>445738.72678920004</v>
      </c>
      <c r="C17" s="1"/>
      <c r="D17" s="1" t="s">
        <v>46</v>
      </c>
      <c r="E17" s="1"/>
      <c r="F17" s="26">
        <v>3679.3</v>
      </c>
      <c r="G17" s="1"/>
      <c r="H17" s="1"/>
      <c r="I17" s="1"/>
    </row>
    <row r="18" spans="1:9" ht="12.75">
      <c r="A18" s="1" t="s">
        <v>44</v>
      </c>
      <c r="B18" s="26">
        <v>1.21</v>
      </c>
      <c r="C18" s="1"/>
      <c r="D18" s="1" t="s">
        <v>47</v>
      </c>
      <c r="E18" s="1"/>
      <c r="F18" s="26">
        <v>0</v>
      </c>
      <c r="G18" s="1"/>
      <c r="H18" s="1"/>
      <c r="I18" s="1"/>
    </row>
    <row r="19" spans="1:9" ht="12.75">
      <c r="A19" s="1" t="s">
        <v>59</v>
      </c>
      <c r="B19" s="26">
        <v>0</v>
      </c>
      <c r="C19" s="1"/>
      <c r="D19" s="1" t="s">
        <v>65</v>
      </c>
      <c r="E19" s="1"/>
      <c r="F19" s="26">
        <v>182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120497.78136</v>
      </c>
      <c r="H23" s="1"/>
      <c r="I23" s="1"/>
    </row>
    <row r="24" spans="1:9" ht="31.5" customHeight="1">
      <c r="A24" s="15" t="s">
        <v>0</v>
      </c>
      <c r="B24" s="62" t="s">
        <v>50</v>
      </c>
      <c r="C24" s="64" t="s">
        <v>76</v>
      </c>
      <c r="D24" s="63" t="s">
        <v>55</v>
      </c>
      <c r="E24" s="63" t="s">
        <v>56</v>
      </c>
      <c r="F24" s="59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115190.064</v>
      </c>
      <c r="H25" s="1"/>
      <c r="I25" s="1"/>
    </row>
    <row r="26" spans="1:9" ht="12.75">
      <c r="A26" s="76"/>
      <c r="B26" s="20" t="s">
        <v>3</v>
      </c>
      <c r="C26" s="34">
        <f>B18</f>
        <v>1.21</v>
      </c>
      <c r="D26" s="34">
        <v>4400</v>
      </c>
      <c r="E26" s="29">
        <v>1.5</v>
      </c>
      <c r="F26" s="21">
        <v>12</v>
      </c>
      <c r="G26" s="38">
        <f>C26*D26*E26*F26</f>
        <v>95832</v>
      </c>
      <c r="H26" s="1"/>
      <c r="I26" s="1"/>
    </row>
    <row r="27" spans="1:9" ht="12.75">
      <c r="A27" s="76"/>
      <c r="B27" s="20" t="s">
        <v>4</v>
      </c>
      <c r="C27" s="34">
        <f>B19</f>
        <v>0</v>
      </c>
      <c r="D27" s="34">
        <v>4300</v>
      </c>
      <c r="E27" s="34">
        <v>1.3</v>
      </c>
      <c r="F27" s="21">
        <v>12</v>
      </c>
      <c r="G27" s="38">
        <f>C27*D27*E27*F27</f>
        <v>0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95832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19358.064000000002</v>
      </c>
      <c r="H29" s="1"/>
      <c r="I29" s="1"/>
    </row>
    <row r="30" spans="1:9" ht="21">
      <c r="A30" s="13" t="s">
        <v>0</v>
      </c>
      <c r="B30" s="14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3295.9</v>
      </c>
      <c r="E31" s="6"/>
      <c r="F31" s="6">
        <v>12</v>
      </c>
      <c r="G31" s="39">
        <f>C31*D31*F31</f>
        <v>2100.14748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3295.9</v>
      </c>
      <c r="E32" s="6"/>
      <c r="F32" s="6">
        <v>12</v>
      </c>
      <c r="G32" s="39">
        <f>C32*D32*F32</f>
        <v>197.75400000000002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3295.9</v>
      </c>
      <c r="E33" s="6"/>
      <c r="F33" s="6">
        <v>12</v>
      </c>
      <c r="G33" s="39">
        <f>C33*D33*F33</f>
        <v>711.9144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3295.9</v>
      </c>
      <c r="E34" s="6"/>
      <c r="F34" s="6">
        <v>12</v>
      </c>
      <c r="G34" s="39">
        <f>C34*D34*F34</f>
        <v>2297.90148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60993.415460000004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6">
        <f>F19*1.5/12</f>
        <v>22.75</v>
      </c>
      <c r="E37" s="6"/>
      <c r="F37" s="6">
        <v>12</v>
      </c>
      <c r="G37" s="39">
        <f>C37*D37*F37</f>
        <v>27575.73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6">
        <f>F19*1.5/12</f>
        <v>22.75</v>
      </c>
      <c r="E38" s="6"/>
      <c r="F38" s="6">
        <v>12</v>
      </c>
      <c r="G38" s="39">
        <f>C38*D38*F38</f>
        <v>10909.08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550</v>
      </c>
      <c r="E39" s="6"/>
      <c r="F39" s="6">
        <v>12</v>
      </c>
      <c r="G39" s="39">
        <f>C39*D39*F39</f>
        <v>20394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53.2</v>
      </c>
      <c r="E40" s="6"/>
      <c r="F40" s="6"/>
      <c r="G40" s="39">
        <f>C40*D40</f>
        <v>40.166000000000004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3295.9</v>
      </c>
      <c r="E41" s="6"/>
      <c r="F41" s="6">
        <v>6</v>
      </c>
      <c r="G41" s="39">
        <f>C41*D41*F41</f>
        <v>53.39358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3295.9</v>
      </c>
      <c r="E45" s="6"/>
      <c r="F45" s="6">
        <v>6</v>
      </c>
      <c r="G45" s="39">
        <f>C45*D45*F45</f>
        <v>593.262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3295.9</v>
      </c>
      <c r="E46" s="6"/>
      <c r="F46" s="6">
        <v>6</v>
      </c>
      <c r="G46" s="39">
        <f>C46*D46*F46</f>
        <v>494.38500000000005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3295.9</v>
      </c>
      <c r="E47" s="6"/>
      <c r="F47" s="6">
        <v>12</v>
      </c>
      <c r="G47" s="39">
        <f>C47*D47*F47</f>
        <v>933.3988800000001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0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130292</v>
      </c>
      <c r="H49" s="1"/>
      <c r="I49" s="1"/>
    </row>
    <row r="50" spans="1:9" ht="15.75">
      <c r="A50" s="47">
        <v>5</v>
      </c>
      <c r="B50" s="82" t="s">
        <v>33</v>
      </c>
      <c r="C50" s="83"/>
      <c r="D50" s="54"/>
      <c r="E50" s="54"/>
      <c r="F50" s="55"/>
      <c r="G50" s="48">
        <v>35550</v>
      </c>
      <c r="H50" s="1"/>
      <c r="I50" s="1"/>
    </row>
    <row r="51" spans="1:9" ht="15.75">
      <c r="A51" s="47">
        <v>6</v>
      </c>
      <c r="B51" s="82" t="s">
        <v>34</v>
      </c>
      <c r="C51" s="83"/>
      <c r="D51" s="52"/>
      <c r="E51" s="52"/>
      <c r="F51" s="53"/>
      <c r="G51" s="48">
        <v>46676</v>
      </c>
      <c r="H51" s="1"/>
      <c r="I51" s="1"/>
    </row>
    <row r="52" spans="1:9" ht="34.5" customHeight="1">
      <c r="A52" s="3">
        <v>7</v>
      </c>
      <c r="B52" s="49" t="s">
        <v>74</v>
      </c>
      <c r="C52" s="50">
        <v>0.67</v>
      </c>
      <c r="D52" s="51"/>
      <c r="E52" s="61">
        <f>B16</f>
        <v>3295.9</v>
      </c>
      <c r="F52" s="51">
        <v>12</v>
      </c>
      <c r="G52" s="43">
        <f>C52*E52*F52</f>
        <v>26499.036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420508.23282000003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25230.4939692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445738.72678920004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11.270030613519829</v>
      </c>
      <c r="H56" s="1"/>
      <c r="I56" s="1"/>
    </row>
    <row r="57" spans="1:9" ht="15.75">
      <c r="A57" s="56" t="s">
        <v>162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163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75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84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C50"/>
    <mergeCell ref="B51:C51"/>
    <mergeCell ref="E1:G1"/>
    <mergeCell ref="E2:G2"/>
    <mergeCell ref="E3:G3"/>
    <mergeCell ref="A8:C8"/>
    <mergeCell ref="A55:F55"/>
    <mergeCell ref="A56:F56"/>
    <mergeCell ref="A54:F54"/>
    <mergeCell ref="B49:F49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6">
      <selection activeCell="C43" sqref="C43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209</v>
      </c>
      <c r="C13" s="2" t="s">
        <v>41</v>
      </c>
      <c r="D13" s="8" t="s">
        <v>139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11.709983352914</v>
      </c>
      <c r="C15" s="1"/>
      <c r="D15" s="1" t="s">
        <v>45</v>
      </c>
      <c r="E15" s="1"/>
      <c r="F15" s="26">
        <v>599.3</v>
      </c>
      <c r="G15" s="1"/>
      <c r="H15" s="1"/>
      <c r="I15" s="1"/>
    </row>
    <row r="16" spans="1:9" ht="27.75" customHeight="1">
      <c r="A16" s="19" t="s">
        <v>60</v>
      </c>
      <c r="B16" s="32">
        <v>4184.4</v>
      </c>
      <c r="C16" s="1"/>
      <c r="D16" s="73" t="s">
        <v>58</v>
      </c>
      <c r="E16" s="74"/>
      <c r="F16" s="32">
        <v>1440</v>
      </c>
      <c r="G16" s="1"/>
      <c r="H16" s="1"/>
      <c r="I16" s="1"/>
    </row>
    <row r="17" spans="1:9" ht="12.75">
      <c r="A17" s="1" t="s">
        <v>43</v>
      </c>
      <c r="B17" s="44">
        <f>G55</f>
        <v>587991.0521032</v>
      </c>
      <c r="C17" s="1"/>
      <c r="D17" s="1" t="s">
        <v>46</v>
      </c>
      <c r="E17" s="1"/>
      <c r="F17" s="26">
        <v>2244</v>
      </c>
      <c r="G17" s="1"/>
      <c r="H17" s="1"/>
      <c r="I17" s="1"/>
    </row>
    <row r="18" spans="1:9" ht="12.75">
      <c r="A18" s="1" t="s">
        <v>44</v>
      </c>
      <c r="B18" s="26">
        <v>1.12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0.76</v>
      </c>
      <c r="C19" s="1"/>
      <c r="D19" s="1" t="s">
        <v>65</v>
      </c>
      <c r="E19" s="1"/>
      <c r="F19" s="26">
        <v>233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174639.68736000007</v>
      </c>
      <c r="H23" s="1"/>
      <c r="I23" s="1"/>
    </row>
    <row r="24" spans="1:9" ht="31.5" customHeight="1">
      <c r="A24" s="15" t="s">
        <v>0</v>
      </c>
      <c r="B24" s="62" t="s">
        <v>50</v>
      </c>
      <c r="C24" s="64" t="s">
        <v>76</v>
      </c>
      <c r="D24" s="63" t="s">
        <v>55</v>
      </c>
      <c r="E24" s="63" t="s">
        <v>56</v>
      </c>
      <c r="F24" s="59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167901.12960000004</v>
      </c>
      <c r="H25" s="1"/>
      <c r="I25" s="1"/>
    </row>
    <row r="26" spans="1:9" ht="12.75">
      <c r="A26" s="76"/>
      <c r="B26" s="20" t="s">
        <v>3</v>
      </c>
      <c r="C26" s="34">
        <f>B18</f>
        <v>1.12</v>
      </c>
      <c r="D26" s="34">
        <v>4400</v>
      </c>
      <c r="E26" s="29">
        <v>1.5</v>
      </c>
      <c r="F26" s="21">
        <v>12</v>
      </c>
      <c r="G26" s="38">
        <f>C26*D26*E26*F26</f>
        <v>88704.00000000003</v>
      </c>
      <c r="H26" s="1"/>
      <c r="I26" s="1"/>
    </row>
    <row r="27" spans="1:9" ht="12.75">
      <c r="A27" s="76"/>
      <c r="B27" s="20" t="s">
        <v>4</v>
      </c>
      <c r="C27" s="34">
        <f>B19</f>
        <v>0.76</v>
      </c>
      <c r="D27" s="34">
        <v>4300</v>
      </c>
      <c r="E27" s="34">
        <v>1.3</v>
      </c>
      <c r="F27" s="21">
        <v>12</v>
      </c>
      <c r="G27" s="38">
        <f>C27*D27*E27*F27</f>
        <v>50980.8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139684.80000000005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28216.32960000001</v>
      </c>
      <c r="H29" s="1"/>
      <c r="I29" s="1"/>
    </row>
    <row r="30" spans="1:9" ht="21">
      <c r="A30" s="13" t="s">
        <v>0</v>
      </c>
      <c r="B30" s="14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4184.4</v>
      </c>
      <c r="E31" s="6"/>
      <c r="F31" s="6">
        <v>12</v>
      </c>
      <c r="G31" s="39">
        <f>C31*D31*F31</f>
        <v>2666.2996799999996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4184.4</v>
      </c>
      <c r="E32" s="6"/>
      <c r="F32" s="6">
        <v>12</v>
      </c>
      <c r="G32" s="39">
        <f>C32*D32*F32</f>
        <v>251.06399999999996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4184.4</v>
      </c>
      <c r="E33" s="6"/>
      <c r="F33" s="6">
        <v>12</v>
      </c>
      <c r="G33" s="39">
        <f>C33*D33*F33</f>
        <v>903.8303999999998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4184.4</v>
      </c>
      <c r="E34" s="6"/>
      <c r="F34" s="6">
        <v>12</v>
      </c>
      <c r="G34" s="39">
        <f>C34*D34*F34</f>
        <v>2917.3636799999995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73392.27636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6">
        <f>F19*1.5/12</f>
        <v>29.125</v>
      </c>
      <c r="E37" s="6"/>
      <c r="F37" s="6">
        <v>12</v>
      </c>
      <c r="G37" s="39">
        <f>C37*D37*F37</f>
        <v>35302.995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6">
        <f>F19*1.5/12</f>
        <v>29.125</v>
      </c>
      <c r="E38" s="6"/>
      <c r="F38" s="6">
        <v>12</v>
      </c>
      <c r="G38" s="39">
        <f>C38*D38*F38</f>
        <v>13966.02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560</v>
      </c>
      <c r="E39" s="6"/>
      <c r="F39" s="6">
        <v>12</v>
      </c>
      <c r="G39" s="39">
        <f>C39*D39*F39</f>
        <v>20764.8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960</v>
      </c>
      <c r="E40" s="6"/>
      <c r="F40" s="6"/>
      <c r="G40" s="39">
        <f>C40*D40</f>
        <v>724.8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4184.4</v>
      </c>
      <c r="E41" s="6"/>
      <c r="F41" s="6">
        <v>6</v>
      </c>
      <c r="G41" s="39">
        <f>C41*D41*F41</f>
        <v>67.78728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4184.4</v>
      </c>
      <c r="E45" s="6"/>
      <c r="F45" s="6">
        <v>6</v>
      </c>
      <c r="G45" s="39">
        <f>C45*D45*F45</f>
        <v>753.1919999999999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4184.4</v>
      </c>
      <c r="E46" s="6"/>
      <c r="F46" s="6">
        <v>6</v>
      </c>
      <c r="G46" s="39">
        <f>C46*D46*F46</f>
        <v>627.66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4184.4</v>
      </c>
      <c r="E47" s="6"/>
      <c r="F47" s="6">
        <v>12</v>
      </c>
      <c r="G47" s="39">
        <f>C47*D47*F47</f>
        <v>1185.0220799999997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0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162897</v>
      </c>
      <c r="H49" s="1"/>
      <c r="I49" s="1"/>
    </row>
    <row r="50" spans="1:9" ht="15.75">
      <c r="A50" s="47">
        <v>5</v>
      </c>
      <c r="B50" s="82" t="s">
        <v>33</v>
      </c>
      <c r="C50" s="83"/>
      <c r="D50" s="54"/>
      <c r="E50" s="54"/>
      <c r="F50" s="55"/>
      <c r="G50" s="48">
        <v>46247</v>
      </c>
      <c r="H50" s="1"/>
      <c r="I50" s="1"/>
    </row>
    <row r="51" spans="1:9" ht="15.75">
      <c r="A51" s="47">
        <v>6</v>
      </c>
      <c r="B51" s="82" t="s">
        <v>34</v>
      </c>
      <c r="C51" s="83"/>
      <c r="D51" s="52"/>
      <c r="E51" s="52"/>
      <c r="F51" s="53"/>
      <c r="G51" s="48">
        <v>63890</v>
      </c>
      <c r="H51" s="1"/>
      <c r="I51" s="1"/>
    </row>
    <row r="52" spans="1:9" ht="34.5" customHeight="1">
      <c r="A52" s="3">
        <v>7</v>
      </c>
      <c r="B52" s="49" t="s">
        <v>74</v>
      </c>
      <c r="C52" s="50">
        <v>0.67</v>
      </c>
      <c r="D52" s="51"/>
      <c r="E52" s="61">
        <f>B16</f>
        <v>4184.4</v>
      </c>
      <c r="F52" s="51">
        <v>12</v>
      </c>
      <c r="G52" s="43">
        <f>C52*E52*F52</f>
        <v>33642.576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554708.53972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33282.5123832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587991.0521032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11.709983352914</v>
      </c>
      <c r="H56" s="1"/>
      <c r="I56" s="1"/>
    </row>
    <row r="57" spans="1:9" ht="15.75">
      <c r="A57" s="56" t="s">
        <v>231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232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75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126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C50"/>
    <mergeCell ref="B51:C51"/>
    <mergeCell ref="A55:F55"/>
    <mergeCell ref="A56:F56"/>
    <mergeCell ref="A54:F54"/>
    <mergeCell ref="B49:F49"/>
    <mergeCell ref="E1:G1"/>
    <mergeCell ref="E2:G2"/>
    <mergeCell ref="E3:G3"/>
    <mergeCell ref="A8:C8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151</v>
      </c>
      <c r="C13" s="2" t="s">
        <v>41</v>
      </c>
      <c r="D13" s="8" t="s">
        <v>159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11.269994656185629</v>
      </c>
      <c r="C15" s="1"/>
      <c r="D15" s="1" t="s">
        <v>45</v>
      </c>
      <c r="E15" s="1"/>
      <c r="F15" s="26">
        <v>500.5</v>
      </c>
      <c r="G15" s="1"/>
      <c r="H15" s="1"/>
      <c r="I15" s="1"/>
    </row>
    <row r="16" spans="1:9" ht="27.75" customHeight="1">
      <c r="A16" s="19" t="s">
        <v>60</v>
      </c>
      <c r="B16" s="32">
        <v>5874.1</v>
      </c>
      <c r="C16" s="1"/>
      <c r="D16" s="73" t="s">
        <v>58</v>
      </c>
      <c r="E16" s="74"/>
      <c r="F16" s="32">
        <v>1366</v>
      </c>
      <c r="G16" s="1"/>
      <c r="H16" s="1"/>
      <c r="I16" s="1"/>
    </row>
    <row r="17" spans="1:9" ht="12.75">
      <c r="A17" s="1" t="s">
        <v>43</v>
      </c>
      <c r="B17" s="44">
        <f>G55</f>
        <v>794412.9073188</v>
      </c>
      <c r="C17" s="1"/>
      <c r="D17" s="1" t="s">
        <v>46</v>
      </c>
      <c r="E17" s="1"/>
      <c r="F17" s="26">
        <v>4030</v>
      </c>
      <c r="G17" s="1"/>
      <c r="H17" s="1"/>
      <c r="I17" s="1"/>
    </row>
    <row r="18" spans="1:9" ht="12.75">
      <c r="A18" s="1" t="s">
        <v>44</v>
      </c>
      <c r="B18" s="26">
        <v>1.62</v>
      </c>
      <c r="C18" s="1"/>
      <c r="D18" s="1" t="s">
        <v>47</v>
      </c>
      <c r="E18" s="1"/>
      <c r="F18" s="26">
        <v>405</v>
      </c>
      <c r="G18" s="1"/>
      <c r="H18" s="1"/>
      <c r="I18" s="1"/>
    </row>
    <row r="19" spans="1:9" ht="12.75">
      <c r="A19" s="1" t="s">
        <v>59</v>
      </c>
      <c r="B19" s="26">
        <v>0</v>
      </c>
      <c r="C19" s="1"/>
      <c r="D19" s="1" t="s">
        <v>65</v>
      </c>
      <c r="E19" s="1"/>
      <c r="F19" s="26">
        <v>322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179103.19944</v>
      </c>
      <c r="H23" s="1"/>
      <c r="I23" s="1"/>
    </row>
    <row r="24" spans="1:9" ht="31.5" customHeight="1">
      <c r="A24" s="15" t="s">
        <v>0</v>
      </c>
      <c r="B24" s="62" t="s">
        <v>50</v>
      </c>
      <c r="C24" s="64" t="s">
        <v>76</v>
      </c>
      <c r="D24" s="63" t="s">
        <v>55</v>
      </c>
      <c r="E24" s="63" t="s">
        <v>56</v>
      </c>
      <c r="F24" s="59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169643.54880000002</v>
      </c>
      <c r="H25" s="1"/>
      <c r="I25" s="1"/>
    </row>
    <row r="26" spans="1:9" ht="12.75">
      <c r="A26" s="76"/>
      <c r="B26" s="20" t="s">
        <v>3</v>
      </c>
      <c r="C26" s="34">
        <f>B18</f>
        <v>1.62</v>
      </c>
      <c r="D26" s="34">
        <v>4400</v>
      </c>
      <c r="E26" s="29">
        <v>1.65</v>
      </c>
      <c r="F26" s="21">
        <v>12</v>
      </c>
      <c r="G26" s="38">
        <f>C26*D26*E26*F26</f>
        <v>141134.40000000002</v>
      </c>
      <c r="H26" s="1"/>
      <c r="I26" s="1"/>
    </row>
    <row r="27" spans="1:9" ht="12.75">
      <c r="A27" s="76"/>
      <c r="B27" s="20" t="s">
        <v>4</v>
      </c>
      <c r="C27" s="34">
        <f>B19</f>
        <v>0</v>
      </c>
      <c r="D27" s="34">
        <v>4300</v>
      </c>
      <c r="E27" s="34">
        <v>1.3</v>
      </c>
      <c r="F27" s="21">
        <v>12</v>
      </c>
      <c r="G27" s="38">
        <f>C27*D27*E27*F27</f>
        <v>0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141134.40000000002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28509.148800000006</v>
      </c>
      <c r="H29" s="1"/>
      <c r="I29" s="1"/>
    </row>
    <row r="30" spans="1:9" ht="21">
      <c r="A30" s="13" t="s">
        <v>0</v>
      </c>
      <c r="B30" s="14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5874.1</v>
      </c>
      <c r="E31" s="6"/>
      <c r="F31" s="6">
        <v>12</v>
      </c>
      <c r="G31" s="39">
        <f>C31*D31*F31</f>
        <v>3742.97652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5874.1</v>
      </c>
      <c r="E32" s="6"/>
      <c r="F32" s="6">
        <v>12</v>
      </c>
      <c r="G32" s="39">
        <f>C32*D32*F32</f>
        <v>352.446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5874.1</v>
      </c>
      <c r="E33" s="6"/>
      <c r="F33" s="6">
        <v>12</v>
      </c>
      <c r="G33" s="39">
        <f>C33*D33*F33</f>
        <v>1268.8056000000001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5874.1</v>
      </c>
      <c r="E34" s="6"/>
      <c r="F34" s="6">
        <v>12</v>
      </c>
      <c r="G34" s="39">
        <f>C34*D34*F34</f>
        <v>4095.42252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113900.17554000001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6">
        <f>F19*1.5/12</f>
        <v>40.25</v>
      </c>
      <c r="E37" s="6"/>
      <c r="F37" s="6">
        <v>12</v>
      </c>
      <c r="G37" s="39">
        <f>C37*D37*F37</f>
        <v>48787.83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6">
        <f>F19*1.5/12</f>
        <v>40.25</v>
      </c>
      <c r="E38" s="6"/>
      <c r="F38" s="6">
        <v>12</v>
      </c>
      <c r="G38" s="39">
        <f>C38*D38*F38</f>
        <v>19300.68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1105</v>
      </c>
      <c r="E39" s="6"/>
      <c r="F39" s="6">
        <v>12</v>
      </c>
      <c r="G39" s="39">
        <f>C39*D39*F39</f>
        <v>40973.399999999994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1511.4</v>
      </c>
      <c r="E40" s="6"/>
      <c r="F40" s="6"/>
      <c r="G40" s="39">
        <f>C40*D40</f>
        <v>1141.107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5874.1</v>
      </c>
      <c r="E41" s="6"/>
      <c r="F41" s="6">
        <v>6</v>
      </c>
      <c r="G41" s="39">
        <f>C41*D41*F41</f>
        <v>95.16042000000002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5874.1</v>
      </c>
      <c r="E45" s="6"/>
      <c r="F45" s="6">
        <v>6</v>
      </c>
      <c r="G45" s="39">
        <f>C45*D45*F45</f>
        <v>1057.3380000000002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5874.1</v>
      </c>
      <c r="E46" s="6"/>
      <c r="F46" s="6">
        <v>6</v>
      </c>
      <c r="G46" s="39">
        <f>C46*D46*F46</f>
        <v>881.1150000000001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5874.1</v>
      </c>
      <c r="E47" s="6"/>
      <c r="F47" s="6">
        <v>12</v>
      </c>
      <c r="G47" s="39">
        <f>C47*D47*F47</f>
        <v>1663.54512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0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261607</v>
      </c>
      <c r="H49" s="1"/>
      <c r="I49" s="1"/>
    </row>
    <row r="50" spans="1:9" ht="15.75">
      <c r="A50" s="47">
        <v>5</v>
      </c>
      <c r="B50" s="82" t="s">
        <v>33</v>
      </c>
      <c r="C50" s="83"/>
      <c r="D50" s="54"/>
      <c r="E50" s="54"/>
      <c r="F50" s="55"/>
      <c r="G50" s="48">
        <v>60672</v>
      </c>
      <c r="H50" s="1"/>
      <c r="I50" s="1"/>
    </row>
    <row r="51" spans="1:9" ht="15.75">
      <c r="A51" s="47">
        <v>6</v>
      </c>
      <c r="B51" s="82" t="s">
        <v>34</v>
      </c>
      <c r="C51" s="83"/>
      <c r="D51" s="52"/>
      <c r="E51" s="52"/>
      <c r="F51" s="53"/>
      <c r="G51" s="48">
        <v>86936</v>
      </c>
      <c r="H51" s="1"/>
      <c r="I51" s="1"/>
    </row>
    <row r="52" spans="1:9" ht="34.5" customHeight="1">
      <c r="A52" s="3">
        <v>7</v>
      </c>
      <c r="B52" s="49" t="s">
        <v>74</v>
      </c>
      <c r="C52" s="50">
        <v>0.67</v>
      </c>
      <c r="D52" s="51"/>
      <c r="E52" s="61">
        <f>B16</f>
        <v>5874.1</v>
      </c>
      <c r="F52" s="51">
        <v>12</v>
      </c>
      <c r="G52" s="43">
        <f>C52*E52*F52</f>
        <v>47227.764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749446.13898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44966.7683388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794412.9073188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11.269994656185629</v>
      </c>
      <c r="H56" s="1"/>
      <c r="I56" s="1"/>
    </row>
    <row r="57" spans="1:9" ht="15.75">
      <c r="A57" s="56" t="s">
        <v>160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161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75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84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C50"/>
    <mergeCell ref="B51:C51"/>
    <mergeCell ref="A55:F55"/>
    <mergeCell ref="A56:F56"/>
    <mergeCell ref="A54:F54"/>
    <mergeCell ref="B49:F49"/>
    <mergeCell ref="E1:G1"/>
    <mergeCell ref="E2:G2"/>
    <mergeCell ref="E3:G3"/>
    <mergeCell ref="A8:C8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151</v>
      </c>
      <c r="C13" s="2" t="s">
        <v>41</v>
      </c>
      <c r="D13" s="8">
        <v>2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11.270018761112098</v>
      </c>
      <c r="C15" s="1"/>
      <c r="D15" s="1" t="s">
        <v>45</v>
      </c>
      <c r="E15" s="1"/>
      <c r="F15" s="26">
        <v>511.8</v>
      </c>
      <c r="G15" s="1"/>
      <c r="H15" s="1"/>
      <c r="I15" s="1"/>
    </row>
    <row r="16" spans="1:9" ht="27.75" customHeight="1">
      <c r="A16" s="19" t="s">
        <v>60</v>
      </c>
      <c r="B16" s="32">
        <v>6187.7</v>
      </c>
      <c r="C16" s="1"/>
      <c r="D16" s="73" t="s">
        <v>58</v>
      </c>
      <c r="E16" s="74"/>
      <c r="F16" s="32">
        <v>1246.5</v>
      </c>
      <c r="G16" s="1"/>
      <c r="H16" s="1"/>
      <c r="I16" s="1"/>
    </row>
    <row r="17" spans="1:9" ht="12.75">
      <c r="A17" s="1" t="s">
        <v>43</v>
      </c>
      <c r="B17" s="44">
        <f>G55</f>
        <v>836825.9410576</v>
      </c>
      <c r="C17" s="1"/>
      <c r="D17" s="1" t="s">
        <v>46</v>
      </c>
      <c r="E17" s="1"/>
      <c r="F17" s="26">
        <v>4915.5</v>
      </c>
      <c r="G17" s="1"/>
      <c r="H17" s="1"/>
      <c r="I17" s="1"/>
    </row>
    <row r="18" spans="1:9" ht="12.75">
      <c r="A18" s="1" t="s">
        <v>44</v>
      </c>
      <c r="B18" s="26">
        <v>1.65</v>
      </c>
      <c r="C18" s="1"/>
      <c r="D18" s="1" t="s">
        <v>47</v>
      </c>
      <c r="E18" s="1"/>
      <c r="F18" s="26">
        <v>405</v>
      </c>
      <c r="G18" s="1"/>
      <c r="H18" s="1"/>
      <c r="I18" s="1"/>
    </row>
    <row r="19" spans="1:9" ht="12.75">
      <c r="A19" s="1" t="s">
        <v>59</v>
      </c>
      <c r="B19" s="26">
        <v>0</v>
      </c>
      <c r="C19" s="1"/>
      <c r="D19" s="1" t="s">
        <v>65</v>
      </c>
      <c r="E19" s="1"/>
      <c r="F19" s="26">
        <v>319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182749.76807999995</v>
      </c>
      <c r="H23" s="1"/>
      <c r="I23" s="1"/>
    </row>
    <row r="24" spans="1:9" ht="31.5" customHeight="1">
      <c r="A24" s="15" t="s">
        <v>0</v>
      </c>
      <c r="B24" s="62" t="s">
        <v>50</v>
      </c>
      <c r="C24" s="64" t="s">
        <v>76</v>
      </c>
      <c r="D24" s="63" t="s">
        <v>55</v>
      </c>
      <c r="E24" s="63" t="s">
        <v>56</v>
      </c>
      <c r="F24" s="59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172785.096</v>
      </c>
      <c r="H25" s="1"/>
      <c r="I25" s="1"/>
    </row>
    <row r="26" spans="1:9" ht="12.75">
      <c r="A26" s="76"/>
      <c r="B26" s="20" t="s">
        <v>3</v>
      </c>
      <c r="C26" s="34">
        <f>B18</f>
        <v>1.65</v>
      </c>
      <c r="D26" s="34">
        <v>4400</v>
      </c>
      <c r="E26" s="29">
        <v>1.65</v>
      </c>
      <c r="F26" s="21">
        <v>12</v>
      </c>
      <c r="G26" s="38">
        <f>C26*D26*E26*F26</f>
        <v>143748</v>
      </c>
      <c r="H26" s="1"/>
      <c r="I26" s="1"/>
    </row>
    <row r="27" spans="1:9" ht="12.75">
      <c r="A27" s="76"/>
      <c r="B27" s="20" t="s">
        <v>4</v>
      </c>
      <c r="C27" s="34">
        <f>B19</f>
        <v>0</v>
      </c>
      <c r="D27" s="34">
        <v>4300</v>
      </c>
      <c r="E27" s="34">
        <v>1.3</v>
      </c>
      <c r="F27" s="21">
        <v>12</v>
      </c>
      <c r="G27" s="38">
        <f>C27*D27*E27*F27</f>
        <v>0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143748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29037.095999999998</v>
      </c>
      <c r="H29" s="1"/>
      <c r="I29" s="1"/>
    </row>
    <row r="30" spans="1:9" ht="21">
      <c r="A30" s="13" t="s">
        <v>0</v>
      </c>
      <c r="B30" s="14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6187.7</v>
      </c>
      <c r="E31" s="6"/>
      <c r="F31" s="6">
        <v>12</v>
      </c>
      <c r="G31" s="39">
        <f>C31*D31*F31</f>
        <v>3942.80244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6187.7</v>
      </c>
      <c r="E32" s="6"/>
      <c r="F32" s="6">
        <v>12</v>
      </c>
      <c r="G32" s="39">
        <f>C32*D32*F32</f>
        <v>371.262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6187.7</v>
      </c>
      <c r="E33" s="6"/>
      <c r="F33" s="6">
        <v>12</v>
      </c>
      <c r="G33" s="39">
        <f>C33*D33*F33</f>
        <v>1336.5431999999998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6187.7</v>
      </c>
      <c r="E34" s="6"/>
      <c r="F34" s="6">
        <v>12</v>
      </c>
      <c r="G34" s="39">
        <f>C34*D34*F34</f>
        <v>4314.06444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117543.55888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6">
        <f>F19*1.5/12</f>
        <v>39.875</v>
      </c>
      <c r="E37" s="6"/>
      <c r="F37" s="6">
        <v>12</v>
      </c>
      <c r="G37" s="39">
        <f>C37*D37*F37</f>
        <v>48333.285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6">
        <f>F19*1.5/12</f>
        <v>39.875</v>
      </c>
      <c r="E38" s="6"/>
      <c r="F38" s="6">
        <v>12</v>
      </c>
      <c r="G38" s="39">
        <f>C38*D38*F38</f>
        <v>19120.86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1245</v>
      </c>
      <c r="E39" s="6"/>
      <c r="F39" s="6">
        <v>12</v>
      </c>
      <c r="G39" s="39">
        <f>C39*D39*F39</f>
        <v>46164.6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40.1</v>
      </c>
      <c r="E40" s="6"/>
      <c r="F40" s="6"/>
      <c r="G40" s="39">
        <f>C40*D40</f>
        <v>30.2755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6187.7</v>
      </c>
      <c r="E41" s="6"/>
      <c r="F41" s="6">
        <v>6</v>
      </c>
      <c r="G41" s="39">
        <f>C41*D41*F41</f>
        <v>100.24074000000002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6187.7</v>
      </c>
      <c r="E45" s="6"/>
      <c r="F45" s="6">
        <v>6</v>
      </c>
      <c r="G45" s="39">
        <f>C45*D45*F45</f>
        <v>1113.786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6187.7</v>
      </c>
      <c r="E46" s="6"/>
      <c r="F46" s="6">
        <v>6</v>
      </c>
      <c r="G46" s="39">
        <f>C46*D46*F46</f>
        <v>928.155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6187.7</v>
      </c>
      <c r="E47" s="6"/>
      <c r="F47" s="6">
        <v>12</v>
      </c>
      <c r="G47" s="39">
        <f>C47*D47*F47</f>
        <v>1752.35664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0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277986</v>
      </c>
      <c r="H49" s="1"/>
      <c r="I49" s="1"/>
    </row>
    <row r="50" spans="1:9" ht="15.75">
      <c r="A50" s="47">
        <v>5</v>
      </c>
      <c r="B50" s="82" t="s">
        <v>33</v>
      </c>
      <c r="C50" s="83"/>
      <c r="D50" s="54"/>
      <c r="E50" s="54"/>
      <c r="F50" s="55"/>
      <c r="G50" s="48">
        <v>66979</v>
      </c>
      <c r="H50" s="1"/>
      <c r="I50" s="1"/>
    </row>
    <row r="51" spans="1:9" ht="15.75">
      <c r="A51" s="47">
        <v>6</v>
      </c>
      <c r="B51" s="82" t="s">
        <v>34</v>
      </c>
      <c r="C51" s="83"/>
      <c r="D51" s="52"/>
      <c r="E51" s="52"/>
      <c r="F51" s="53"/>
      <c r="G51" s="48">
        <v>94451</v>
      </c>
      <c r="H51" s="1"/>
      <c r="I51" s="1"/>
    </row>
    <row r="52" spans="1:9" ht="34.5" customHeight="1">
      <c r="A52" s="3">
        <v>7</v>
      </c>
      <c r="B52" s="49" t="s">
        <v>74</v>
      </c>
      <c r="C52" s="50">
        <v>0.67</v>
      </c>
      <c r="D52" s="51"/>
      <c r="E52" s="61">
        <f>B16</f>
        <v>6187.7</v>
      </c>
      <c r="F52" s="51">
        <v>12</v>
      </c>
      <c r="G52" s="43">
        <f>C52*E52*F52</f>
        <v>49749.108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789458.43496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47367.506097599995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836825.9410576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11.270018761112098</v>
      </c>
      <c r="H56" s="1"/>
      <c r="I56" s="1"/>
    </row>
    <row r="57" spans="1:9" ht="15.75">
      <c r="A57" s="56" t="s">
        <v>156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157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158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126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C50"/>
    <mergeCell ref="B51:C51"/>
    <mergeCell ref="E1:G1"/>
    <mergeCell ref="E2:G2"/>
    <mergeCell ref="E3:G3"/>
    <mergeCell ref="A8:C8"/>
    <mergeCell ref="A55:F55"/>
    <mergeCell ref="A56:F56"/>
    <mergeCell ref="A54:F54"/>
    <mergeCell ref="B49:F49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selection activeCell="K31" sqref="K31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151</v>
      </c>
      <c r="C13" s="2" t="s">
        <v>41</v>
      </c>
      <c r="D13" s="8" t="s">
        <v>139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11.269998315042386</v>
      </c>
      <c r="C15" s="1"/>
      <c r="D15" s="1" t="s">
        <v>45</v>
      </c>
      <c r="E15" s="1"/>
      <c r="F15" s="26">
        <v>583.5</v>
      </c>
      <c r="G15" s="1"/>
      <c r="H15" s="1"/>
      <c r="I15" s="1"/>
    </row>
    <row r="16" spans="1:9" ht="27.75" customHeight="1">
      <c r="A16" s="19" t="s">
        <v>60</v>
      </c>
      <c r="B16" s="32">
        <v>6208.9</v>
      </c>
      <c r="C16" s="1"/>
      <c r="D16" s="73" t="s">
        <v>58</v>
      </c>
      <c r="E16" s="74"/>
      <c r="F16" s="32">
        <v>1306.7</v>
      </c>
      <c r="G16" s="1"/>
      <c r="H16" s="1"/>
      <c r="I16" s="1"/>
    </row>
    <row r="17" spans="1:9" ht="12.75">
      <c r="A17" s="1" t="s">
        <v>43</v>
      </c>
      <c r="B17" s="44">
        <f>G55</f>
        <v>839691.5104592</v>
      </c>
      <c r="C17" s="1"/>
      <c r="D17" s="1" t="s">
        <v>46</v>
      </c>
      <c r="E17" s="1"/>
      <c r="F17" s="26">
        <v>5545.6</v>
      </c>
      <c r="G17" s="1"/>
      <c r="H17" s="1"/>
      <c r="I17" s="1"/>
    </row>
    <row r="18" spans="1:9" ht="12.75">
      <c r="A18" s="1" t="s">
        <v>44</v>
      </c>
      <c r="B18" s="26">
        <v>1.74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0</v>
      </c>
      <c r="C19" s="1"/>
      <c r="D19" s="1" t="s">
        <v>65</v>
      </c>
      <c r="E19" s="1"/>
      <c r="F19" s="26">
        <v>307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192208.55016</v>
      </c>
      <c r="H23" s="1"/>
      <c r="I23" s="1"/>
    </row>
    <row r="24" spans="1:9" ht="31.5" customHeight="1">
      <c r="A24" s="15" t="s">
        <v>0</v>
      </c>
      <c r="B24" s="62" t="s">
        <v>50</v>
      </c>
      <c r="C24" s="64" t="s">
        <v>76</v>
      </c>
      <c r="D24" s="63" t="s">
        <v>55</v>
      </c>
      <c r="E24" s="63" t="s">
        <v>56</v>
      </c>
      <c r="F24" s="59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182209.7376</v>
      </c>
      <c r="H25" s="1"/>
      <c r="I25" s="1"/>
    </row>
    <row r="26" spans="1:9" ht="12.75">
      <c r="A26" s="76"/>
      <c r="B26" s="20" t="s">
        <v>3</v>
      </c>
      <c r="C26" s="34">
        <f>B18</f>
        <v>1.74</v>
      </c>
      <c r="D26" s="34">
        <v>4400</v>
      </c>
      <c r="E26" s="29">
        <v>1.65</v>
      </c>
      <c r="F26" s="21">
        <v>12</v>
      </c>
      <c r="G26" s="38">
        <f>C26*D26*E26*F26</f>
        <v>151588.8</v>
      </c>
      <c r="H26" s="1"/>
      <c r="I26" s="1"/>
    </row>
    <row r="27" spans="1:9" ht="12.75">
      <c r="A27" s="76"/>
      <c r="B27" s="20" t="s">
        <v>4</v>
      </c>
      <c r="C27" s="34">
        <f>B19</f>
        <v>0</v>
      </c>
      <c r="D27" s="34">
        <v>4300</v>
      </c>
      <c r="E27" s="34">
        <v>1.3</v>
      </c>
      <c r="F27" s="21">
        <v>12</v>
      </c>
      <c r="G27" s="38">
        <f>C27*D27*E27*F27</f>
        <v>0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151588.8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30620.937599999997</v>
      </c>
      <c r="H29" s="1"/>
      <c r="I29" s="1"/>
    </row>
    <row r="30" spans="1:9" ht="21">
      <c r="A30" s="13" t="s">
        <v>0</v>
      </c>
      <c r="B30" s="14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6208.9</v>
      </c>
      <c r="E31" s="6"/>
      <c r="F31" s="6">
        <v>12</v>
      </c>
      <c r="G31" s="39">
        <f>C31*D31*F31</f>
        <v>3956.31108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6208.9</v>
      </c>
      <c r="E32" s="6"/>
      <c r="F32" s="6">
        <v>12</v>
      </c>
      <c r="G32" s="39">
        <f>C32*D32*F32</f>
        <v>372.534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6208.9</v>
      </c>
      <c r="E33" s="6"/>
      <c r="F33" s="6">
        <v>12</v>
      </c>
      <c r="G33" s="39">
        <f>C33*D33*F33</f>
        <v>1341.1223999999997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6208.9</v>
      </c>
      <c r="E34" s="6"/>
      <c r="F34" s="6">
        <v>12</v>
      </c>
      <c r="G34" s="39">
        <f>C34*D34*F34</f>
        <v>4328.845079999999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93075.69616000002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6">
        <f>F19*1.5/12</f>
        <v>38.375</v>
      </c>
      <c r="E37" s="6"/>
      <c r="F37" s="6">
        <v>12</v>
      </c>
      <c r="G37" s="39">
        <f>C37*D37*F37</f>
        <v>46515.105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6">
        <f>F19*1.5/12</f>
        <v>38.375</v>
      </c>
      <c r="E38" s="6"/>
      <c r="F38" s="6">
        <v>12</v>
      </c>
      <c r="G38" s="39">
        <f>C38*D38*F38</f>
        <v>18401.58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620</v>
      </c>
      <c r="E39" s="6"/>
      <c r="F39" s="6">
        <v>12</v>
      </c>
      <c r="G39" s="39">
        <f>C39*D39*F39</f>
        <v>22989.6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1670.9</v>
      </c>
      <c r="E40" s="6"/>
      <c r="F40" s="6"/>
      <c r="G40" s="39">
        <f>C40*D40</f>
        <v>1261.5295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6208.9</v>
      </c>
      <c r="E41" s="6"/>
      <c r="F41" s="6">
        <v>6</v>
      </c>
      <c r="G41" s="39">
        <f>C41*D41*F41</f>
        <v>100.58417999999999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6208.9</v>
      </c>
      <c r="E45" s="6"/>
      <c r="F45" s="6">
        <v>6</v>
      </c>
      <c r="G45" s="39">
        <f>C45*D45*F45</f>
        <v>1117.6019999999999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6208.9</v>
      </c>
      <c r="E46" s="6"/>
      <c r="F46" s="6">
        <v>6</v>
      </c>
      <c r="G46" s="39">
        <f>C46*D46*F46</f>
        <v>931.335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6208.9</v>
      </c>
      <c r="E47" s="6"/>
      <c r="F47" s="6">
        <v>12</v>
      </c>
      <c r="G47" s="39">
        <f>C47*D47*F47</f>
        <v>1758.3604799999998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0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284848</v>
      </c>
      <c r="H49" s="1"/>
      <c r="I49" s="1"/>
    </row>
    <row r="50" spans="1:9" ht="15.75">
      <c r="A50" s="47">
        <v>5</v>
      </c>
      <c r="B50" s="82" t="s">
        <v>33</v>
      </c>
      <c r="C50" s="83"/>
      <c r="D50" s="54"/>
      <c r="E50" s="54"/>
      <c r="F50" s="55"/>
      <c r="G50" s="48">
        <v>72271</v>
      </c>
      <c r="H50" s="1"/>
      <c r="I50" s="1"/>
    </row>
    <row r="51" spans="1:9" ht="15.75">
      <c r="A51" s="47">
        <v>6</v>
      </c>
      <c r="B51" s="82" t="s">
        <v>34</v>
      </c>
      <c r="C51" s="83"/>
      <c r="D51" s="52"/>
      <c r="E51" s="52"/>
      <c r="F51" s="53"/>
      <c r="G51" s="48">
        <v>99839</v>
      </c>
      <c r="H51" s="1"/>
      <c r="I51" s="1"/>
    </row>
    <row r="52" spans="1:9" ht="34.5" customHeight="1">
      <c r="A52" s="3">
        <v>7</v>
      </c>
      <c r="B52" s="49" t="s">
        <v>74</v>
      </c>
      <c r="C52" s="50">
        <v>0.67</v>
      </c>
      <c r="D52" s="51"/>
      <c r="E52" s="61">
        <f>B16</f>
        <v>6208.9</v>
      </c>
      <c r="F52" s="51">
        <v>12</v>
      </c>
      <c r="G52" s="43">
        <f>C52*E52*F52</f>
        <v>49919.556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792161.80232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47529.708139200004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839691.5104592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11.269998315042386</v>
      </c>
      <c r="H56" s="1"/>
      <c r="I56" s="1"/>
    </row>
    <row r="57" spans="1:9" ht="15.75">
      <c r="A57" s="56" t="s">
        <v>154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155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75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126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C50"/>
    <mergeCell ref="B51:C51"/>
    <mergeCell ref="A55:F55"/>
    <mergeCell ref="A56:F56"/>
    <mergeCell ref="A54:F54"/>
    <mergeCell ref="B49:F49"/>
    <mergeCell ref="E1:G1"/>
    <mergeCell ref="E2:G2"/>
    <mergeCell ref="E3:G3"/>
    <mergeCell ref="A8:C8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151</v>
      </c>
      <c r="C13" s="2" t="s">
        <v>41</v>
      </c>
      <c r="D13" s="8">
        <v>1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11.270011221973094</v>
      </c>
      <c r="C15" s="1"/>
      <c r="D15" s="1" t="s">
        <v>45</v>
      </c>
      <c r="E15" s="1"/>
      <c r="F15" s="26">
        <v>496</v>
      </c>
      <c r="G15" s="1"/>
      <c r="H15" s="1"/>
      <c r="I15" s="1"/>
    </row>
    <row r="16" spans="1:9" ht="27.75" customHeight="1">
      <c r="A16" s="19" t="s">
        <v>60</v>
      </c>
      <c r="B16" s="32">
        <v>6132.5</v>
      </c>
      <c r="C16" s="1"/>
      <c r="D16" s="73" t="s">
        <v>58</v>
      </c>
      <c r="E16" s="74"/>
      <c r="F16" s="32">
        <v>2617</v>
      </c>
      <c r="G16" s="1"/>
      <c r="H16" s="1"/>
      <c r="I16" s="1"/>
    </row>
    <row r="17" spans="1:9" ht="12.75">
      <c r="A17" s="1" t="s">
        <v>43</v>
      </c>
      <c r="B17" s="44">
        <f>G55</f>
        <v>829360.125825</v>
      </c>
      <c r="C17" s="1"/>
      <c r="D17" s="1" t="s">
        <v>46</v>
      </c>
      <c r="E17" s="1"/>
      <c r="F17" s="26">
        <v>5222.5</v>
      </c>
      <c r="G17" s="1"/>
      <c r="H17" s="1"/>
      <c r="I17" s="1"/>
    </row>
    <row r="18" spans="1:9" ht="12.75">
      <c r="A18" s="1" t="s">
        <v>44</v>
      </c>
      <c r="B18" s="26">
        <v>2.17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0</v>
      </c>
      <c r="C19" s="1"/>
      <c r="D19" s="1" t="s">
        <v>65</v>
      </c>
      <c r="E19" s="1"/>
      <c r="F19" s="26">
        <v>317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216456.30599999998</v>
      </c>
      <c r="H23" s="1"/>
      <c r="I23" s="1"/>
    </row>
    <row r="24" spans="1:9" ht="31.5" customHeight="1">
      <c r="A24" s="15" t="s">
        <v>0</v>
      </c>
      <c r="B24" s="62" t="s">
        <v>50</v>
      </c>
      <c r="C24" s="63" t="s">
        <v>76</v>
      </c>
      <c r="D24" s="63" t="s">
        <v>55</v>
      </c>
      <c r="E24" s="63" t="s">
        <v>56</v>
      </c>
      <c r="F24" s="59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206580.528</v>
      </c>
      <c r="H25" s="1"/>
      <c r="I25" s="1"/>
    </row>
    <row r="26" spans="1:9" ht="12.75">
      <c r="A26" s="76"/>
      <c r="B26" s="20" t="s">
        <v>3</v>
      </c>
      <c r="C26" s="34">
        <f>B18</f>
        <v>2.17</v>
      </c>
      <c r="D26" s="34">
        <v>4400</v>
      </c>
      <c r="E26" s="29">
        <v>1.5</v>
      </c>
      <c r="F26" s="21">
        <v>12</v>
      </c>
      <c r="G26" s="38">
        <f>C26*D26*E26*F26</f>
        <v>171864</v>
      </c>
      <c r="H26" s="1"/>
      <c r="I26" s="1"/>
    </row>
    <row r="27" spans="1:9" ht="12.75">
      <c r="A27" s="76"/>
      <c r="B27" s="20" t="s">
        <v>4</v>
      </c>
      <c r="C27" s="34">
        <f>B19</f>
        <v>0</v>
      </c>
      <c r="D27" s="34">
        <v>4300</v>
      </c>
      <c r="E27" s="34">
        <v>1.3</v>
      </c>
      <c r="F27" s="21">
        <v>12</v>
      </c>
      <c r="G27" s="38">
        <f>C27*D27*E27*F27</f>
        <v>0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171864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34716.528</v>
      </c>
      <c r="H29" s="1"/>
      <c r="I29" s="1"/>
    </row>
    <row r="30" spans="1:9" ht="21">
      <c r="A30" s="13" t="s">
        <v>0</v>
      </c>
      <c r="B30" s="14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6132.5</v>
      </c>
      <c r="E31" s="6"/>
      <c r="F31" s="6">
        <v>12</v>
      </c>
      <c r="G31" s="39">
        <f>C31*D31*F31</f>
        <v>3907.6290000000004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6132.5</v>
      </c>
      <c r="E32" s="6"/>
      <c r="F32" s="6">
        <v>12</v>
      </c>
      <c r="G32" s="39">
        <f>C32*D32*F32</f>
        <v>367.95000000000005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6132.5</v>
      </c>
      <c r="E33" s="6"/>
      <c r="F33" s="6">
        <v>12</v>
      </c>
      <c r="G33" s="39">
        <f>C33*D33*F33</f>
        <v>1324.62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6132.5</v>
      </c>
      <c r="E34" s="6"/>
      <c r="F34" s="6">
        <v>12</v>
      </c>
      <c r="G34" s="39">
        <f>C34*D34*F34</f>
        <v>4275.579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111631.1805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25">
        <f>F19*1.5/12</f>
        <v>39.625</v>
      </c>
      <c r="E37" s="6"/>
      <c r="F37" s="6">
        <v>12</v>
      </c>
      <c r="G37" s="39">
        <f>C37*F37*D37</f>
        <v>48030.255000000005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25">
        <f>F19*1.5/12</f>
        <v>39.625</v>
      </c>
      <c r="E38" s="6"/>
      <c r="F38" s="6">
        <v>12</v>
      </c>
      <c r="G38" s="39">
        <f>C38*D38*F38</f>
        <v>19000.98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1070</v>
      </c>
      <c r="E39" s="6"/>
      <c r="F39" s="6">
        <v>12</v>
      </c>
      <c r="G39" s="39">
        <f>C39*D39*F39</f>
        <v>39675.6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1410</v>
      </c>
      <c r="E40" s="6"/>
      <c r="F40" s="6"/>
      <c r="G40" s="39">
        <f>C40*D40</f>
        <v>1064.55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6132.5</v>
      </c>
      <c r="E41" s="6"/>
      <c r="F41" s="6">
        <v>6</v>
      </c>
      <c r="G41" s="39">
        <f>C41*D41*F41</f>
        <v>99.34650000000002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6132.5</v>
      </c>
      <c r="E45" s="6"/>
      <c r="F45" s="6">
        <v>6</v>
      </c>
      <c r="G45" s="39">
        <f>C45*D45*F45</f>
        <v>1103.85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6132.5</v>
      </c>
      <c r="E46" s="6"/>
      <c r="F46" s="6">
        <v>6</v>
      </c>
      <c r="G46" s="39">
        <f>C46*D46*F46</f>
        <v>919.875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6132.5</v>
      </c>
      <c r="E47" s="6"/>
      <c r="F47" s="6">
        <v>12</v>
      </c>
      <c r="G47" s="39">
        <f>C47*D47*F47</f>
        <v>1736.7240000000002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0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259254</v>
      </c>
      <c r="H49" s="1"/>
      <c r="I49" s="1"/>
    </row>
    <row r="50" spans="1:9" ht="15.75">
      <c r="A50" s="47">
        <v>5</v>
      </c>
      <c r="B50" s="82" t="s">
        <v>33</v>
      </c>
      <c r="C50" s="83"/>
      <c r="D50" s="83"/>
      <c r="E50" s="83"/>
      <c r="F50" s="84"/>
      <c r="G50" s="48">
        <v>63145</v>
      </c>
      <c r="H50" s="1"/>
      <c r="I50" s="1"/>
    </row>
    <row r="51" spans="1:9" ht="15.75">
      <c r="A51" s="47">
        <v>6</v>
      </c>
      <c r="B51" s="82" t="s">
        <v>34</v>
      </c>
      <c r="C51" s="83"/>
      <c r="D51" s="83"/>
      <c r="E51" s="83"/>
      <c r="F51" s="84"/>
      <c r="G51" s="48">
        <v>90075</v>
      </c>
      <c r="H51" s="1"/>
      <c r="I51" s="1"/>
    </row>
    <row r="52" spans="1:9" ht="31.5">
      <c r="A52" s="3">
        <v>7</v>
      </c>
      <c r="B52" s="49" t="s">
        <v>74</v>
      </c>
      <c r="C52" s="50">
        <v>0.67</v>
      </c>
      <c r="D52" s="51"/>
      <c r="E52" s="61">
        <f>B16</f>
        <v>6132.5</v>
      </c>
      <c r="F52" s="51">
        <v>12</v>
      </c>
      <c r="G52" s="43">
        <f>C52*E52*F52</f>
        <v>49305.3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789866.7865</v>
      </c>
      <c r="H53" s="1"/>
      <c r="I53" s="1"/>
    </row>
    <row r="54" spans="1:9" ht="15.75">
      <c r="A54" s="68" t="s">
        <v>111</v>
      </c>
      <c r="B54" s="69"/>
      <c r="C54" s="69"/>
      <c r="D54" s="69"/>
      <c r="E54" s="69"/>
      <c r="F54" s="69"/>
      <c r="G54" s="36">
        <f>G53/100*5</f>
        <v>39493.339325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829360.125825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11.270011221973094</v>
      </c>
      <c r="H56" s="1"/>
      <c r="I56" s="1"/>
    </row>
    <row r="57" spans="1:9" ht="15.75">
      <c r="A57" s="1" t="s">
        <v>152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1" t="s">
        <v>153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1" t="s">
        <v>103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1" t="s">
        <v>91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F50"/>
    <mergeCell ref="B51:F51"/>
    <mergeCell ref="A55:F55"/>
    <mergeCell ref="A56:F56"/>
    <mergeCell ref="A54:F54"/>
    <mergeCell ref="B49:F49"/>
    <mergeCell ref="E1:G1"/>
    <mergeCell ref="E2:G2"/>
    <mergeCell ref="E3:G3"/>
    <mergeCell ref="A8:C8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2">
      <selection activeCell="K14" sqref="K14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70</v>
      </c>
      <c r="C13" s="2" t="s">
        <v>41</v>
      </c>
      <c r="D13" s="8" t="s">
        <v>148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11.270017088823833</v>
      </c>
      <c r="C15" s="1"/>
      <c r="D15" s="1" t="s">
        <v>45</v>
      </c>
      <c r="E15" s="1"/>
      <c r="F15" s="26">
        <v>270.5</v>
      </c>
      <c r="G15" s="1"/>
      <c r="H15" s="1"/>
      <c r="I15" s="1"/>
    </row>
    <row r="16" spans="1:9" ht="27.75" customHeight="1">
      <c r="A16" s="19" t="s">
        <v>60</v>
      </c>
      <c r="B16" s="32">
        <v>3381.6</v>
      </c>
      <c r="C16" s="1"/>
      <c r="D16" s="73" t="s">
        <v>58</v>
      </c>
      <c r="E16" s="74"/>
      <c r="F16" s="32">
        <v>1088</v>
      </c>
      <c r="G16" s="1"/>
      <c r="H16" s="1"/>
      <c r="I16" s="1"/>
    </row>
    <row r="17" spans="1:9" ht="12.75">
      <c r="A17" s="1" t="s">
        <v>43</v>
      </c>
      <c r="B17" s="44">
        <f>G55</f>
        <v>457328.27745080006</v>
      </c>
      <c r="C17" s="1"/>
      <c r="D17" s="1" t="s">
        <v>46</v>
      </c>
      <c r="E17" s="1"/>
      <c r="F17" s="26">
        <v>2827</v>
      </c>
      <c r="G17" s="1"/>
      <c r="H17" s="1"/>
      <c r="I17" s="1"/>
    </row>
    <row r="18" spans="1:9" ht="12.75">
      <c r="A18" s="1" t="s">
        <v>44</v>
      </c>
      <c r="B18" s="26">
        <v>0.97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0</v>
      </c>
      <c r="C19" s="1"/>
      <c r="D19" s="1" t="s">
        <v>65</v>
      </c>
      <c r="E19" s="1"/>
      <c r="F19" s="26">
        <v>175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97788.17664</v>
      </c>
      <c r="H23" s="1"/>
      <c r="I23" s="1"/>
    </row>
    <row r="24" spans="1:9" ht="31.5" customHeight="1">
      <c r="A24" s="15" t="s">
        <v>0</v>
      </c>
      <c r="B24" s="62" t="s">
        <v>50</v>
      </c>
      <c r="C24" s="64" t="s">
        <v>76</v>
      </c>
      <c r="D24" s="63" t="s">
        <v>55</v>
      </c>
      <c r="E24" s="63" t="s">
        <v>56</v>
      </c>
      <c r="F24" s="59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92342.448</v>
      </c>
      <c r="H25" s="1"/>
      <c r="I25" s="1"/>
    </row>
    <row r="26" spans="1:9" ht="12.75">
      <c r="A26" s="76"/>
      <c r="B26" s="20" t="s">
        <v>3</v>
      </c>
      <c r="C26" s="34">
        <f>B18</f>
        <v>0.97</v>
      </c>
      <c r="D26" s="34">
        <v>4400</v>
      </c>
      <c r="E26" s="29">
        <v>1.5</v>
      </c>
      <c r="F26" s="21">
        <v>12</v>
      </c>
      <c r="G26" s="38">
        <f>C26*D26*E26*F26</f>
        <v>76824</v>
      </c>
      <c r="H26" s="1"/>
      <c r="I26" s="1"/>
    </row>
    <row r="27" spans="1:9" ht="12.75">
      <c r="A27" s="76"/>
      <c r="B27" s="20" t="s">
        <v>4</v>
      </c>
      <c r="C27" s="34">
        <f>B19</f>
        <v>0</v>
      </c>
      <c r="D27" s="34">
        <v>4300</v>
      </c>
      <c r="E27" s="34">
        <v>1.3</v>
      </c>
      <c r="F27" s="21">
        <v>12</v>
      </c>
      <c r="G27" s="38">
        <f>C27*D27*E27*F27</f>
        <v>0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76824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15518.448</v>
      </c>
      <c r="H29" s="1"/>
      <c r="I29" s="1"/>
    </row>
    <row r="30" spans="1:9" ht="21">
      <c r="A30" s="13" t="s">
        <v>0</v>
      </c>
      <c r="B30" s="14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3381.6</v>
      </c>
      <c r="E31" s="6"/>
      <c r="F31" s="6">
        <v>12</v>
      </c>
      <c r="G31" s="39">
        <f>C31*D31*F31</f>
        <v>2154.75552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3381.6</v>
      </c>
      <c r="E32" s="6"/>
      <c r="F32" s="6">
        <v>12</v>
      </c>
      <c r="G32" s="39">
        <f>C32*D32*F32</f>
        <v>202.89600000000002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3381.6</v>
      </c>
      <c r="E33" s="6"/>
      <c r="F33" s="6">
        <v>12</v>
      </c>
      <c r="G33" s="39">
        <f>C33*D33*F33</f>
        <v>730.4255999999999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3381.6</v>
      </c>
      <c r="E34" s="6"/>
      <c r="F34" s="6">
        <v>12</v>
      </c>
      <c r="G34" s="39">
        <f>C34*D34*F34</f>
        <v>2357.65152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70123.53053999999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6">
        <f>F19*1.5/12</f>
        <v>21.875</v>
      </c>
      <c r="E37" s="6"/>
      <c r="F37" s="6">
        <v>12</v>
      </c>
      <c r="G37" s="39">
        <f>C37*D37*F37</f>
        <v>26515.125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6">
        <f>F19*1.5/12</f>
        <v>21.875</v>
      </c>
      <c r="E38" s="6"/>
      <c r="F38" s="6">
        <v>12</v>
      </c>
      <c r="G38" s="39">
        <f>C38*D38*F38</f>
        <v>10489.5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815</v>
      </c>
      <c r="E39" s="6"/>
      <c r="F39" s="6">
        <v>12</v>
      </c>
      <c r="G39" s="39">
        <f>C39*D39*F39</f>
        <v>30220.199999999997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1020.3</v>
      </c>
      <c r="E40" s="6"/>
      <c r="F40" s="6"/>
      <c r="G40" s="39">
        <f>C40*D40</f>
        <v>770.3265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3381.6</v>
      </c>
      <c r="E41" s="6"/>
      <c r="F41" s="6">
        <v>6</v>
      </c>
      <c r="G41" s="39">
        <f>C41*D41*F41</f>
        <v>54.78192000000001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3381.6</v>
      </c>
      <c r="E45" s="6"/>
      <c r="F45" s="6">
        <v>6</v>
      </c>
      <c r="G45" s="39">
        <f>C45*D45*F45</f>
        <v>608.688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3381.6</v>
      </c>
      <c r="E46" s="6"/>
      <c r="F46" s="6">
        <v>6</v>
      </c>
      <c r="G46" s="39">
        <f>C46*D46*F46</f>
        <v>507.24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3381.6</v>
      </c>
      <c r="E47" s="6"/>
      <c r="F47" s="6">
        <v>12</v>
      </c>
      <c r="G47" s="39">
        <f>C47*D47*F47</f>
        <v>957.6691199999999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0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145928</v>
      </c>
      <c r="H49" s="1"/>
      <c r="I49" s="1"/>
    </row>
    <row r="50" spans="1:9" ht="15.75">
      <c r="A50" s="47">
        <v>5</v>
      </c>
      <c r="B50" s="82" t="s">
        <v>33</v>
      </c>
      <c r="C50" s="83"/>
      <c r="D50" s="54"/>
      <c r="E50" s="54"/>
      <c r="F50" s="55"/>
      <c r="G50" s="48">
        <v>37900</v>
      </c>
      <c r="H50" s="1"/>
      <c r="I50" s="1"/>
    </row>
    <row r="51" spans="1:9" ht="15.75">
      <c r="A51" s="47">
        <v>6</v>
      </c>
      <c r="B51" s="82" t="s">
        <v>34</v>
      </c>
      <c r="C51" s="83"/>
      <c r="D51" s="52"/>
      <c r="E51" s="52"/>
      <c r="F51" s="53"/>
      <c r="G51" s="48">
        <v>52514</v>
      </c>
      <c r="H51" s="1"/>
      <c r="I51" s="1"/>
    </row>
    <row r="52" spans="1:9" ht="34.5" customHeight="1">
      <c r="A52" s="3">
        <v>7</v>
      </c>
      <c r="B52" s="49" t="s">
        <v>74</v>
      </c>
      <c r="C52" s="50">
        <v>0.67</v>
      </c>
      <c r="D52" s="51"/>
      <c r="E52" s="61">
        <f>B16</f>
        <v>3381.6</v>
      </c>
      <c r="F52" s="51">
        <v>12</v>
      </c>
      <c r="G52" s="43">
        <f>C52*E52*F52</f>
        <v>27188.064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431441.77118000004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25886.506270800004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457328.27745080006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11.270017088823833</v>
      </c>
      <c r="H56" s="1"/>
      <c r="I56" s="1"/>
    </row>
    <row r="57" spans="1:9" ht="15.75">
      <c r="A57" s="56" t="s">
        <v>149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150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75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126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C50"/>
    <mergeCell ref="B51:C51"/>
    <mergeCell ref="E1:G1"/>
    <mergeCell ref="E2:G2"/>
    <mergeCell ref="E3:G3"/>
    <mergeCell ref="A8:C8"/>
    <mergeCell ref="A55:F55"/>
    <mergeCell ref="A56:F56"/>
    <mergeCell ref="A54:F54"/>
    <mergeCell ref="B49:F49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2">
      <selection activeCell="J20" sqref="J20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70</v>
      </c>
      <c r="C13" s="2" t="s">
        <v>41</v>
      </c>
      <c r="D13" s="8" t="s">
        <v>145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11.270023499427635</v>
      </c>
      <c r="C15" s="1"/>
      <c r="D15" s="1" t="s">
        <v>45</v>
      </c>
      <c r="E15" s="1"/>
      <c r="F15" s="26">
        <v>270.5</v>
      </c>
      <c r="G15" s="1"/>
      <c r="H15" s="1"/>
      <c r="I15" s="1"/>
    </row>
    <row r="16" spans="1:9" ht="27.75" customHeight="1">
      <c r="A16" s="19" t="s">
        <v>60</v>
      </c>
      <c r="B16" s="32">
        <v>3377.8</v>
      </c>
      <c r="C16" s="1"/>
      <c r="D16" s="73" t="s">
        <v>58</v>
      </c>
      <c r="E16" s="74"/>
      <c r="F16" s="32">
        <v>738</v>
      </c>
      <c r="G16" s="1"/>
      <c r="H16" s="1"/>
      <c r="I16" s="1"/>
    </row>
    <row r="17" spans="1:9" ht="12.75">
      <c r="A17" s="1" t="s">
        <v>43</v>
      </c>
      <c r="B17" s="44">
        <f>G55</f>
        <v>456814.6245164</v>
      </c>
      <c r="C17" s="1"/>
      <c r="D17" s="1" t="s">
        <v>46</v>
      </c>
      <c r="E17" s="1"/>
      <c r="F17" s="26">
        <v>2774</v>
      </c>
      <c r="G17" s="1"/>
      <c r="H17" s="1"/>
      <c r="I17" s="1"/>
    </row>
    <row r="18" spans="1:9" ht="12.75">
      <c r="A18" s="1" t="s">
        <v>44</v>
      </c>
      <c r="B18" s="26">
        <v>0.76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0</v>
      </c>
      <c r="C19" s="1"/>
      <c r="D19" s="1" t="s">
        <v>65</v>
      </c>
      <c r="E19" s="1"/>
      <c r="F19" s="26">
        <v>179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89848.85712</v>
      </c>
      <c r="H23" s="1"/>
      <c r="I23" s="1"/>
    </row>
    <row r="24" spans="1:9" ht="31.5" customHeight="1">
      <c r="A24" s="15" t="s">
        <v>0</v>
      </c>
      <c r="B24" s="62" t="s">
        <v>50</v>
      </c>
      <c r="C24" s="64" t="s">
        <v>76</v>
      </c>
      <c r="D24" s="63" t="s">
        <v>55</v>
      </c>
      <c r="E24" s="63" t="s">
        <v>56</v>
      </c>
      <c r="F24" s="59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84409.24799999999</v>
      </c>
      <c r="H25" s="1"/>
      <c r="I25" s="1"/>
    </row>
    <row r="26" spans="1:9" ht="12.75">
      <c r="A26" s="76"/>
      <c r="B26" s="20" t="s">
        <v>3</v>
      </c>
      <c r="C26" s="34">
        <f>B18</f>
        <v>0.76</v>
      </c>
      <c r="D26" s="34">
        <v>4400</v>
      </c>
      <c r="E26" s="29">
        <v>1.75</v>
      </c>
      <c r="F26" s="21">
        <v>12</v>
      </c>
      <c r="G26" s="38">
        <f>C26*D26*E26*F26</f>
        <v>70224</v>
      </c>
      <c r="H26" s="1"/>
      <c r="I26" s="1"/>
    </row>
    <row r="27" spans="1:9" ht="12.75">
      <c r="A27" s="76"/>
      <c r="B27" s="20" t="s">
        <v>4</v>
      </c>
      <c r="C27" s="34">
        <f>B19</f>
        <v>0</v>
      </c>
      <c r="D27" s="34">
        <v>4300</v>
      </c>
      <c r="E27" s="34">
        <v>1.3</v>
      </c>
      <c r="F27" s="21">
        <v>12</v>
      </c>
      <c r="G27" s="38">
        <f>C27*D27*E27*F27</f>
        <v>0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70224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14185.248</v>
      </c>
      <c r="H29" s="1"/>
      <c r="I29" s="1"/>
    </row>
    <row r="30" spans="1:9" ht="21">
      <c r="A30" s="13" t="s">
        <v>0</v>
      </c>
      <c r="B30" s="14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3377.8</v>
      </c>
      <c r="E31" s="6"/>
      <c r="F31" s="6">
        <v>12</v>
      </c>
      <c r="G31" s="39">
        <f>C31*D31*F31</f>
        <v>2152.3341600000003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3377.8</v>
      </c>
      <c r="E32" s="6"/>
      <c r="F32" s="6">
        <v>12</v>
      </c>
      <c r="G32" s="39">
        <f>C32*D32*F32</f>
        <v>202.66800000000003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3377.8</v>
      </c>
      <c r="E33" s="6"/>
      <c r="F33" s="6">
        <v>12</v>
      </c>
      <c r="G33" s="39">
        <f>C33*D33*F33</f>
        <v>729.6048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3377.8</v>
      </c>
      <c r="E34" s="6"/>
      <c r="F34" s="6">
        <v>12</v>
      </c>
      <c r="G34" s="39">
        <f>C34*D34*F34</f>
        <v>2355.00216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64820.82382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6">
        <f>F19*1.5/12</f>
        <v>22.375</v>
      </c>
      <c r="E37" s="6"/>
      <c r="F37" s="6">
        <v>12</v>
      </c>
      <c r="G37" s="39">
        <f>C37*D37*F37</f>
        <v>27121.185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6">
        <f>F19*1.5/12</f>
        <v>22.375</v>
      </c>
      <c r="E38" s="6"/>
      <c r="F38" s="6">
        <v>12</v>
      </c>
      <c r="G38" s="39">
        <f>C38*D38*F38</f>
        <v>10729.26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650</v>
      </c>
      <c r="E39" s="6"/>
      <c r="F39" s="6">
        <v>12</v>
      </c>
      <c r="G39" s="39">
        <f>C39*D39*F39</f>
        <v>24102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983.3</v>
      </c>
      <c r="E40" s="6"/>
      <c r="F40" s="6"/>
      <c r="G40" s="39">
        <f>C40*D40</f>
        <v>742.3915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3377.8</v>
      </c>
      <c r="E41" s="6"/>
      <c r="F41" s="6">
        <v>6</v>
      </c>
      <c r="G41" s="39">
        <f>C41*D41*F41</f>
        <v>54.72036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3377.8</v>
      </c>
      <c r="E45" s="6"/>
      <c r="F45" s="6">
        <v>6</v>
      </c>
      <c r="G45" s="39">
        <f>C45*D45*F45</f>
        <v>608.004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3377.8</v>
      </c>
      <c r="E46" s="6"/>
      <c r="F46" s="6">
        <v>6</v>
      </c>
      <c r="G46" s="39">
        <f>C46*D46*F46</f>
        <v>506.6700000000001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3377.8</v>
      </c>
      <c r="E47" s="6"/>
      <c r="F47" s="6">
        <v>12</v>
      </c>
      <c r="G47" s="39">
        <f>C47*D47*F47</f>
        <v>956.5929600000001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0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155496</v>
      </c>
      <c r="H49" s="1"/>
      <c r="I49" s="1"/>
    </row>
    <row r="50" spans="1:9" ht="15.75">
      <c r="A50" s="47">
        <v>5</v>
      </c>
      <c r="B50" s="82" t="s">
        <v>33</v>
      </c>
      <c r="C50" s="83"/>
      <c r="D50" s="54"/>
      <c r="E50" s="54"/>
      <c r="F50" s="55"/>
      <c r="G50" s="48">
        <v>39318</v>
      </c>
      <c r="H50" s="1"/>
      <c r="I50" s="1"/>
    </row>
    <row r="51" spans="1:9" ht="15.75">
      <c r="A51" s="47">
        <v>6</v>
      </c>
      <c r="B51" s="82" t="s">
        <v>34</v>
      </c>
      <c r="C51" s="83"/>
      <c r="D51" s="52"/>
      <c r="E51" s="52"/>
      <c r="F51" s="53"/>
      <c r="G51" s="48">
        <v>54316</v>
      </c>
      <c r="H51" s="1"/>
      <c r="I51" s="1"/>
    </row>
    <row r="52" spans="1:9" ht="34.5" customHeight="1">
      <c r="A52" s="3">
        <v>7</v>
      </c>
      <c r="B52" s="49" t="s">
        <v>74</v>
      </c>
      <c r="C52" s="50">
        <v>0.67</v>
      </c>
      <c r="D52" s="51"/>
      <c r="E52" s="61">
        <f>B16</f>
        <v>3377.8</v>
      </c>
      <c r="F52" s="51">
        <v>12</v>
      </c>
      <c r="G52" s="43">
        <f>C52*E52*F52</f>
        <v>27157.512000000002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430957.19294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25857.4315764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456814.6245164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11.270023499427635</v>
      </c>
      <c r="H56" s="1"/>
      <c r="I56" s="1"/>
    </row>
    <row r="57" spans="1:9" ht="15.75">
      <c r="A57" s="56" t="s">
        <v>146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147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75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126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C50"/>
    <mergeCell ref="B51:C51"/>
    <mergeCell ref="E1:G1"/>
    <mergeCell ref="E2:G2"/>
    <mergeCell ref="E3:G3"/>
    <mergeCell ref="A8:C8"/>
    <mergeCell ref="A55:F55"/>
    <mergeCell ref="A56:F56"/>
    <mergeCell ref="A54:F54"/>
    <mergeCell ref="B49:F49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70</v>
      </c>
      <c r="C13" s="2" t="s">
        <v>41</v>
      </c>
      <c r="D13" s="8" t="s">
        <v>142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11.269990375886058</v>
      </c>
      <c r="C15" s="1"/>
      <c r="D15" s="1" t="s">
        <v>45</v>
      </c>
      <c r="E15" s="1"/>
      <c r="F15" s="26">
        <v>391.5</v>
      </c>
      <c r="G15" s="1"/>
      <c r="H15" s="1"/>
      <c r="I15" s="1"/>
    </row>
    <row r="16" spans="1:9" ht="27.75" customHeight="1">
      <c r="A16" s="19" t="s">
        <v>60</v>
      </c>
      <c r="B16" s="32">
        <v>4556.7</v>
      </c>
      <c r="C16" s="1"/>
      <c r="D16" s="73" t="s">
        <v>58</v>
      </c>
      <c r="E16" s="74"/>
      <c r="F16" s="32">
        <v>794</v>
      </c>
      <c r="G16" s="1"/>
      <c r="H16" s="1"/>
      <c r="I16" s="1"/>
    </row>
    <row r="17" spans="1:9" ht="12.75">
      <c r="A17" s="1" t="s">
        <v>43</v>
      </c>
      <c r="B17" s="44">
        <f>G55</f>
        <v>616247.5817496</v>
      </c>
      <c r="C17" s="1"/>
      <c r="D17" s="1" t="s">
        <v>46</v>
      </c>
      <c r="E17" s="1"/>
      <c r="F17" s="26">
        <v>4120</v>
      </c>
      <c r="G17" s="1"/>
      <c r="H17" s="1"/>
      <c r="I17" s="1"/>
    </row>
    <row r="18" spans="1:9" ht="12.75">
      <c r="A18" s="1" t="s">
        <v>44</v>
      </c>
      <c r="B18" s="26">
        <v>0.94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0</v>
      </c>
      <c r="C19" s="1"/>
      <c r="D19" s="1" t="s">
        <v>65</v>
      </c>
      <c r="E19" s="1"/>
      <c r="F19" s="26">
        <v>250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111739.02168</v>
      </c>
      <c r="H23" s="1"/>
      <c r="I23" s="1"/>
    </row>
    <row r="24" spans="1:9" ht="31.5" customHeight="1">
      <c r="A24" s="15" t="s">
        <v>0</v>
      </c>
      <c r="B24" s="62" t="s">
        <v>50</v>
      </c>
      <c r="C24" s="64" t="s">
        <v>76</v>
      </c>
      <c r="D24" s="63" t="s">
        <v>55</v>
      </c>
      <c r="E24" s="63" t="s">
        <v>56</v>
      </c>
      <c r="F24" s="59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104400.912</v>
      </c>
      <c r="H25" s="1"/>
      <c r="I25" s="1"/>
    </row>
    <row r="26" spans="1:9" ht="12.75">
      <c r="A26" s="76"/>
      <c r="B26" s="20" t="s">
        <v>3</v>
      </c>
      <c r="C26" s="34">
        <f>B18</f>
        <v>0.94</v>
      </c>
      <c r="D26" s="34">
        <v>4400</v>
      </c>
      <c r="E26" s="29">
        <v>1.75</v>
      </c>
      <c r="F26" s="21">
        <v>12</v>
      </c>
      <c r="G26" s="38">
        <f>C26*D26*E26*F26</f>
        <v>86856</v>
      </c>
      <c r="H26" s="1"/>
      <c r="I26" s="1"/>
    </row>
    <row r="27" spans="1:9" ht="12.75">
      <c r="A27" s="76"/>
      <c r="B27" s="20" t="s">
        <v>4</v>
      </c>
      <c r="C27" s="34">
        <f>B19</f>
        <v>0</v>
      </c>
      <c r="D27" s="34">
        <v>4300</v>
      </c>
      <c r="E27" s="34">
        <v>1.3</v>
      </c>
      <c r="F27" s="21">
        <v>12</v>
      </c>
      <c r="G27" s="38">
        <f>C27*D27*E27*F27</f>
        <v>0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86856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17544.911999999997</v>
      </c>
      <c r="H29" s="1"/>
      <c r="I29" s="1"/>
    </row>
    <row r="30" spans="1:9" ht="21">
      <c r="A30" s="13" t="s">
        <v>0</v>
      </c>
      <c r="B30" s="14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4556.7</v>
      </c>
      <c r="E31" s="6"/>
      <c r="F31" s="6">
        <v>12</v>
      </c>
      <c r="G31" s="39">
        <f>C31*D31*F31</f>
        <v>2903.52924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4556.7</v>
      </c>
      <c r="E32" s="6"/>
      <c r="F32" s="6">
        <v>12</v>
      </c>
      <c r="G32" s="39">
        <f>C32*D32*F32</f>
        <v>273.402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4556.7</v>
      </c>
      <c r="E33" s="6"/>
      <c r="F33" s="6">
        <v>12</v>
      </c>
      <c r="G33" s="39">
        <f>C33*D33*F33</f>
        <v>984.2471999999998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4556.7</v>
      </c>
      <c r="E34" s="6"/>
      <c r="F34" s="6">
        <v>12</v>
      </c>
      <c r="G34" s="39">
        <f>C34*D34*F34</f>
        <v>3176.93124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82361.75348000001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6">
        <f>F19*1.5/12</f>
        <v>31.25</v>
      </c>
      <c r="E37" s="6"/>
      <c r="F37" s="6">
        <v>12</v>
      </c>
      <c r="G37" s="39">
        <f>C37*D37*F37</f>
        <v>37878.75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6">
        <f>F19*1.5/12</f>
        <v>31.25</v>
      </c>
      <c r="E38" s="6"/>
      <c r="F38" s="6">
        <v>12</v>
      </c>
      <c r="G38" s="39">
        <f>C38*D38*F38</f>
        <v>14985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695</v>
      </c>
      <c r="E39" s="6"/>
      <c r="F39" s="6">
        <v>12</v>
      </c>
      <c r="G39" s="39">
        <f>C39*D39*F39</f>
        <v>25770.6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1138.3</v>
      </c>
      <c r="E40" s="6"/>
      <c r="F40" s="6"/>
      <c r="G40" s="39">
        <f>C40*D40</f>
        <v>859.4164999999999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4556.7</v>
      </c>
      <c r="E41" s="6"/>
      <c r="F41" s="6">
        <v>6</v>
      </c>
      <c r="G41" s="39">
        <f>C41*D41*F41</f>
        <v>73.81854000000001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4556.7</v>
      </c>
      <c r="E45" s="6"/>
      <c r="F45" s="6">
        <v>6</v>
      </c>
      <c r="G45" s="39">
        <f>C45*D45*F45</f>
        <v>820.2059999999999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4556.7</v>
      </c>
      <c r="E46" s="6"/>
      <c r="F46" s="6">
        <v>6</v>
      </c>
      <c r="G46" s="39">
        <f>C46*D46*F46</f>
        <v>683.505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4556.7</v>
      </c>
      <c r="E47" s="6"/>
      <c r="F47" s="6">
        <v>12</v>
      </c>
      <c r="G47" s="39">
        <f>C47*D47*F47</f>
        <v>1290.45744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0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207786</v>
      </c>
      <c r="H49" s="1"/>
      <c r="I49" s="1"/>
    </row>
    <row r="50" spans="1:9" ht="15.75">
      <c r="A50" s="47">
        <v>5</v>
      </c>
      <c r="B50" s="82" t="s">
        <v>33</v>
      </c>
      <c r="C50" s="83"/>
      <c r="D50" s="54"/>
      <c r="E50" s="54"/>
      <c r="F50" s="55"/>
      <c r="G50" s="48">
        <v>61505</v>
      </c>
      <c r="H50" s="1"/>
      <c r="I50" s="1"/>
    </row>
    <row r="51" spans="1:9" ht="15.75">
      <c r="A51" s="47">
        <v>6</v>
      </c>
      <c r="B51" s="82" t="s">
        <v>34</v>
      </c>
      <c r="C51" s="83"/>
      <c r="D51" s="52"/>
      <c r="E51" s="52"/>
      <c r="F51" s="53"/>
      <c r="G51" s="48">
        <v>81338</v>
      </c>
      <c r="H51" s="1"/>
      <c r="I51" s="1"/>
    </row>
    <row r="52" spans="1:9" ht="34.5" customHeight="1">
      <c r="A52" s="3">
        <v>7</v>
      </c>
      <c r="B52" s="49" t="s">
        <v>74</v>
      </c>
      <c r="C52" s="50">
        <v>0.67</v>
      </c>
      <c r="D52" s="51"/>
      <c r="E52" s="61">
        <f>B16</f>
        <v>4556.7</v>
      </c>
      <c r="F52" s="51">
        <v>12</v>
      </c>
      <c r="G52" s="43">
        <f>C52*E52*F52</f>
        <v>36635.868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581365.64316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34881.938589599995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616247.5817496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11.269990375886058</v>
      </c>
      <c r="H56" s="1"/>
      <c r="I56" s="1"/>
    </row>
    <row r="57" spans="1:9" ht="15.75">
      <c r="A57" s="56" t="s">
        <v>143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144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75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126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C50"/>
    <mergeCell ref="B51:C51"/>
    <mergeCell ref="E1:G1"/>
    <mergeCell ref="E2:G2"/>
    <mergeCell ref="E3:G3"/>
    <mergeCell ref="A8:C8"/>
    <mergeCell ref="A55:F55"/>
    <mergeCell ref="A56:F56"/>
    <mergeCell ref="A54:F54"/>
    <mergeCell ref="B49:F49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70</v>
      </c>
      <c r="C13" s="2" t="s">
        <v>41</v>
      </c>
      <c r="D13" s="8" t="s">
        <v>139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11.27002542278192</v>
      </c>
      <c r="C15" s="1"/>
      <c r="D15" s="1" t="s">
        <v>45</v>
      </c>
      <c r="E15" s="1"/>
      <c r="F15" s="26">
        <v>322</v>
      </c>
      <c r="G15" s="1"/>
      <c r="H15" s="1"/>
      <c r="I15" s="1"/>
    </row>
    <row r="16" spans="1:9" ht="27.75" customHeight="1">
      <c r="A16" s="19" t="s">
        <v>60</v>
      </c>
      <c r="B16" s="32">
        <v>3446.3</v>
      </c>
      <c r="C16" s="1"/>
      <c r="D16" s="73" t="s">
        <v>58</v>
      </c>
      <c r="E16" s="74"/>
      <c r="F16" s="32">
        <v>980</v>
      </c>
      <c r="G16" s="1"/>
      <c r="H16" s="1"/>
      <c r="I16" s="1"/>
    </row>
    <row r="17" spans="1:9" ht="12.75">
      <c r="A17" s="1" t="s">
        <v>43</v>
      </c>
      <c r="B17" s="44">
        <f>G55</f>
        <v>466078.6633744</v>
      </c>
      <c r="C17" s="1"/>
      <c r="D17" s="1" t="s">
        <v>46</v>
      </c>
      <c r="E17" s="1"/>
      <c r="F17" s="26">
        <v>4478</v>
      </c>
      <c r="G17" s="1"/>
      <c r="H17" s="1"/>
      <c r="I17" s="1"/>
    </row>
    <row r="18" spans="1:9" ht="12.75">
      <c r="A18" s="1" t="s">
        <v>44</v>
      </c>
      <c r="B18" s="26">
        <v>1.09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0</v>
      </c>
      <c r="C19" s="1"/>
      <c r="D19" s="1" t="s">
        <v>65</v>
      </c>
      <c r="E19" s="1"/>
      <c r="F19" s="26">
        <v>166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109316.17752</v>
      </c>
      <c r="H23" s="1"/>
      <c r="I23" s="1"/>
    </row>
    <row r="24" spans="1:9" ht="31.5" customHeight="1">
      <c r="A24" s="15" t="s">
        <v>0</v>
      </c>
      <c r="B24" s="62" t="s">
        <v>50</v>
      </c>
      <c r="C24" s="64" t="s">
        <v>76</v>
      </c>
      <c r="D24" s="63" t="s">
        <v>55</v>
      </c>
      <c r="E24" s="63" t="s">
        <v>56</v>
      </c>
      <c r="F24" s="59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103766.256</v>
      </c>
      <c r="H25" s="1"/>
      <c r="I25" s="1"/>
    </row>
    <row r="26" spans="1:9" ht="12.75">
      <c r="A26" s="76"/>
      <c r="B26" s="20" t="s">
        <v>3</v>
      </c>
      <c r="C26" s="34">
        <f>B18</f>
        <v>1.09</v>
      </c>
      <c r="D26" s="34">
        <v>4400</v>
      </c>
      <c r="E26" s="29">
        <v>1.5</v>
      </c>
      <c r="F26" s="21">
        <v>12</v>
      </c>
      <c r="G26" s="38">
        <f>C26*D26*E26*F26</f>
        <v>86328</v>
      </c>
      <c r="H26" s="1"/>
      <c r="I26" s="1"/>
    </row>
    <row r="27" spans="1:9" ht="12.75">
      <c r="A27" s="76"/>
      <c r="B27" s="20" t="s">
        <v>4</v>
      </c>
      <c r="C27" s="34">
        <f>B19</f>
        <v>0</v>
      </c>
      <c r="D27" s="34">
        <v>4300</v>
      </c>
      <c r="E27" s="34">
        <v>1.3</v>
      </c>
      <c r="F27" s="21">
        <v>12</v>
      </c>
      <c r="G27" s="38">
        <f>C27*D27*E27*F27</f>
        <v>0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86328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17438.255999999998</v>
      </c>
      <c r="H29" s="1"/>
      <c r="I29" s="1"/>
    </row>
    <row r="30" spans="1:9" ht="21">
      <c r="A30" s="13" t="s">
        <v>0</v>
      </c>
      <c r="B30" s="14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3446.3</v>
      </c>
      <c r="E31" s="6"/>
      <c r="F31" s="6">
        <v>12</v>
      </c>
      <c r="G31" s="39">
        <f>C31*D31*F31</f>
        <v>2195.98236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3446.3</v>
      </c>
      <c r="E32" s="6"/>
      <c r="F32" s="6">
        <v>12</v>
      </c>
      <c r="G32" s="39">
        <f>C32*D32*F32</f>
        <v>206.77800000000002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3446.3</v>
      </c>
      <c r="E33" s="6"/>
      <c r="F33" s="6">
        <v>12</v>
      </c>
      <c r="G33" s="39">
        <f>C33*D33*F33</f>
        <v>744.4008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3446.3</v>
      </c>
      <c r="E34" s="6"/>
      <c r="F34" s="6">
        <v>12</v>
      </c>
      <c r="G34" s="39">
        <f>C34*D34*F34</f>
        <v>2402.76036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61097.42272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6">
        <f>F19*1.5/12</f>
        <v>20.75</v>
      </c>
      <c r="E37" s="6"/>
      <c r="F37" s="6">
        <v>12</v>
      </c>
      <c r="G37" s="39">
        <f>C37*D37*F37</f>
        <v>25151.489999999998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6">
        <f>F19*1.5/12</f>
        <v>20.75</v>
      </c>
      <c r="E38" s="6"/>
      <c r="F38" s="6">
        <v>12</v>
      </c>
      <c r="G38" s="39">
        <f>C38*D38*F38</f>
        <v>9950.04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625</v>
      </c>
      <c r="E39" s="6"/>
      <c r="F39" s="6">
        <v>12</v>
      </c>
      <c r="G39" s="39">
        <f>C39*D39*F39</f>
        <v>23175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863.3</v>
      </c>
      <c r="E40" s="6"/>
      <c r="F40" s="6"/>
      <c r="G40" s="39">
        <f>C40*D40</f>
        <v>651.7914999999999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3446.3</v>
      </c>
      <c r="E41" s="6"/>
      <c r="F41" s="6">
        <v>6</v>
      </c>
      <c r="G41" s="39">
        <f>C41*D41*F41</f>
        <v>55.83006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3446.3</v>
      </c>
      <c r="E45" s="6"/>
      <c r="F45" s="6">
        <v>6</v>
      </c>
      <c r="G45" s="39">
        <f>C45*D45*F45</f>
        <v>620.334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3446.3</v>
      </c>
      <c r="E46" s="6"/>
      <c r="F46" s="6">
        <v>6</v>
      </c>
      <c r="G46" s="39">
        <f>C46*D46*F46</f>
        <v>516.945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3446.3</v>
      </c>
      <c r="E47" s="6"/>
      <c r="F47" s="6">
        <v>12</v>
      </c>
      <c r="G47" s="39">
        <f>C47*D47*F47</f>
        <v>975.99216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0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151308</v>
      </c>
      <c r="H49" s="1"/>
      <c r="I49" s="1"/>
    </row>
    <row r="50" spans="1:9" ht="15.75">
      <c r="A50" s="47">
        <v>5</v>
      </c>
      <c r="B50" s="82" t="s">
        <v>33</v>
      </c>
      <c r="C50" s="83"/>
      <c r="D50" s="54"/>
      <c r="E50" s="54"/>
      <c r="F50" s="55"/>
      <c r="G50" s="48">
        <v>37938</v>
      </c>
      <c r="H50" s="1"/>
      <c r="I50" s="1"/>
    </row>
    <row r="51" spans="1:9" ht="15.75">
      <c r="A51" s="47">
        <v>6</v>
      </c>
      <c r="B51" s="82" t="s">
        <v>34</v>
      </c>
      <c r="C51" s="83"/>
      <c r="D51" s="52"/>
      <c r="E51" s="52"/>
      <c r="F51" s="53"/>
      <c r="G51" s="48">
        <v>52329</v>
      </c>
      <c r="H51" s="1"/>
      <c r="I51" s="1"/>
    </row>
    <row r="52" spans="1:9" ht="34.5" customHeight="1">
      <c r="A52" s="3">
        <v>7</v>
      </c>
      <c r="B52" s="49" t="s">
        <v>74</v>
      </c>
      <c r="C52" s="50">
        <v>0.67</v>
      </c>
      <c r="D52" s="51"/>
      <c r="E52" s="61">
        <f>B16</f>
        <v>3446.3</v>
      </c>
      <c r="F52" s="51">
        <v>12</v>
      </c>
      <c r="G52" s="43">
        <f>C52*E52*F52</f>
        <v>27708.252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439696.85224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26381.8111344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466078.6633744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11.27002542278192</v>
      </c>
      <c r="H56" s="1"/>
      <c r="I56" s="1"/>
    </row>
    <row r="57" spans="1:9" ht="15.75">
      <c r="A57" s="56" t="s">
        <v>140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141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75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126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C50"/>
    <mergeCell ref="B51:C51"/>
    <mergeCell ref="E1:G1"/>
    <mergeCell ref="E2:G2"/>
    <mergeCell ref="E3:G3"/>
    <mergeCell ref="A8:C8"/>
    <mergeCell ref="A55:F55"/>
    <mergeCell ref="A56:F56"/>
    <mergeCell ref="A54:F54"/>
    <mergeCell ref="B49:F49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70</v>
      </c>
      <c r="C13" s="2" t="s">
        <v>41</v>
      </c>
      <c r="D13" s="8" t="s">
        <v>136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11.269989144824725</v>
      </c>
      <c r="C15" s="1"/>
      <c r="D15" s="1" t="s">
        <v>45</v>
      </c>
      <c r="E15" s="1"/>
      <c r="F15" s="26">
        <v>273</v>
      </c>
      <c r="G15" s="1"/>
      <c r="H15" s="1"/>
      <c r="I15" s="1"/>
    </row>
    <row r="16" spans="1:9" ht="27.75" customHeight="1">
      <c r="A16" s="19" t="s">
        <v>60</v>
      </c>
      <c r="B16" s="32">
        <v>3453.6</v>
      </c>
      <c r="C16" s="1"/>
      <c r="D16" s="73" t="s">
        <v>58</v>
      </c>
      <c r="E16" s="74"/>
      <c r="F16" s="32">
        <v>898.3</v>
      </c>
      <c r="G16" s="1"/>
      <c r="H16" s="1"/>
      <c r="I16" s="1"/>
    </row>
    <row r="17" spans="1:9" ht="12.75">
      <c r="A17" s="1" t="s">
        <v>43</v>
      </c>
      <c r="B17" s="44">
        <f>G55</f>
        <v>467064.4141268</v>
      </c>
      <c r="C17" s="1"/>
      <c r="D17" s="1" t="s">
        <v>46</v>
      </c>
      <c r="E17" s="1"/>
      <c r="F17" s="26">
        <v>4545.7</v>
      </c>
      <c r="G17" s="1"/>
      <c r="H17" s="1"/>
      <c r="I17" s="1"/>
    </row>
    <row r="18" spans="1:9" ht="12.75">
      <c r="A18" s="1" t="s">
        <v>44</v>
      </c>
      <c r="B18" s="26">
        <v>1.05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0</v>
      </c>
      <c r="C19" s="1"/>
      <c r="D19" s="1" t="s">
        <v>65</v>
      </c>
      <c r="E19" s="1"/>
      <c r="F19" s="26">
        <v>155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112183.88543999998</v>
      </c>
      <c r="H23" s="1"/>
      <c r="I23" s="1"/>
    </row>
    <row r="24" spans="1:9" ht="31.5" customHeight="1">
      <c r="A24" s="15" t="s">
        <v>0</v>
      </c>
      <c r="B24" s="62" t="s">
        <v>50</v>
      </c>
      <c r="C24" s="64" t="s">
        <v>76</v>
      </c>
      <c r="D24" s="63" t="s">
        <v>55</v>
      </c>
      <c r="E24" s="63" t="s">
        <v>56</v>
      </c>
      <c r="F24" s="59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106622.208</v>
      </c>
      <c r="H25" s="1"/>
      <c r="I25" s="1"/>
    </row>
    <row r="26" spans="1:9" ht="12.75">
      <c r="A26" s="76"/>
      <c r="B26" s="20" t="s">
        <v>3</v>
      </c>
      <c r="C26" s="34">
        <f>B18</f>
        <v>1.05</v>
      </c>
      <c r="D26" s="34">
        <v>4400</v>
      </c>
      <c r="E26" s="29">
        <v>1.6</v>
      </c>
      <c r="F26" s="21">
        <v>12</v>
      </c>
      <c r="G26" s="38">
        <f>C26*D26*E26*F26</f>
        <v>88704</v>
      </c>
      <c r="H26" s="1"/>
      <c r="I26" s="1"/>
    </row>
    <row r="27" spans="1:9" ht="12.75">
      <c r="A27" s="76"/>
      <c r="B27" s="20" t="s">
        <v>4</v>
      </c>
      <c r="C27" s="34">
        <f>B19</f>
        <v>0</v>
      </c>
      <c r="D27" s="34">
        <v>4300</v>
      </c>
      <c r="E27" s="34">
        <v>1.3</v>
      </c>
      <c r="F27" s="21">
        <v>12</v>
      </c>
      <c r="G27" s="38">
        <f>C27*D27*E27*F27</f>
        <v>0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88704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17918.208</v>
      </c>
      <c r="H29" s="1"/>
      <c r="I29" s="1"/>
    </row>
    <row r="30" spans="1:9" ht="21">
      <c r="A30" s="13" t="s">
        <v>0</v>
      </c>
      <c r="B30" s="14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3453.6</v>
      </c>
      <c r="E31" s="6"/>
      <c r="F31" s="6">
        <v>12</v>
      </c>
      <c r="G31" s="39">
        <f>C31*D31*F31</f>
        <v>2200.6339199999998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3453.6</v>
      </c>
      <c r="E32" s="6"/>
      <c r="F32" s="6">
        <v>12</v>
      </c>
      <c r="G32" s="39">
        <f>C32*D32*F32</f>
        <v>207.216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3453.6</v>
      </c>
      <c r="E33" s="6"/>
      <c r="F33" s="6">
        <v>12</v>
      </c>
      <c r="G33" s="39">
        <f>C33*D33*F33</f>
        <v>745.9775999999999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3453.6</v>
      </c>
      <c r="E34" s="6"/>
      <c r="F34" s="6">
        <v>12</v>
      </c>
      <c r="G34" s="39">
        <f>C34*D34*F34</f>
        <v>2407.8499199999997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53794.97634000001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6">
        <f>F19*1.5/12</f>
        <v>19.375</v>
      </c>
      <c r="E37" s="6"/>
      <c r="F37" s="6">
        <v>12</v>
      </c>
      <c r="G37" s="39">
        <f>C37*D37*F37</f>
        <v>23484.825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6">
        <f>F19*1.5/12</f>
        <v>19.375</v>
      </c>
      <c r="E38" s="6"/>
      <c r="F38" s="6">
        <v>12</v>
      </c>
      <c r="G38" s="39">
        <f>C38*D38*F38</f>
        <v>9290.7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490</v>
      </c>
      <c r="E39" s="6"/>
      <c r="F39" s="6">
        <v>12</v>
      </c>
      <c r="G39" s="39">
        <f>C39*D39*F39</f>
        <v>18169.199999999997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896.1</v>
      </c>
      <c r="E40" s="6"/>
      <c r="F40" s="6"/>
      <c r="G40" s="39">
        <f>C40*D40</f>
        <v>676.5555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3453.6</v>
      </c>
      <c r="E41" s="6"/>
      <c r="F41" s="6">
        <v>6</v>
      </c>
      <c r="G41" s="39">
        <f>C41*D41*F41</f>
        <v>55.94832000000001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3453.6</v>
      </c>
      <c r="E45" s="6"/>
      <c r="F45" s="6">
        <v>6</v>
      </c>
      <c r="G45" s="39">
        <f>C45*D45*F45</f>
        <v>621.6479999999999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3453.6</v>
      </c>
      <c r="E46" s="6"/>
      <c r="F46" s="6">
        <v>6</v>
      </c>
      <c r="G46" s="39">
        <f>C46*D46*F46</f>
        <v>518.04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3453.6</v>
      </c>
      <c r="E47" s="6"/>
      <c r="F47" s="6">
        <v>12</v>
      </c>
      <c r="G47" s="39">
        <f>C47*D47*F47</f>
        <v>978.05952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0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151146</v>
      </c>
      <c r="H49" s="1"/>
      <c r="I49" s="1"/>
    </row>
    <row r="50" spans="1:9" ht="15.75">
      <c r="A50" s="47">
        <v>5</v>
      </c>
      <c r="B50" s="82" t="s">
        <v>33</v>
      </c>
      <c r="C50" s="83"/>
      <c r="D50" s="54"/>
      <c r="E50" s="54"/>
      <c r="F50" s="55"/>
      <c r="G50" s="48">
        <v>40200</v>
      </c>
      <c r="H50" s="1"/>
      <c r="I50" s="1"/>
    </row>
    <row r="51" spans="1:9" ht="15.75">
      <c r="A51" s="47">
        <v>6</v>
      </c>
      <c r="B51" s="82" t="s">
        <v>34</v>
      </c>
      <c r="C51" s="83"/>
      <c r="D51" s="52"/>
      <c r="E51" s="52"/>
      <c r="F51" s="53"/>
      <c r="G51" s="48">
        <v>55535</v>
      </c>
      <c r="H51" s="1"/>
      <c r="I51" s="1"/>
    </row>
    <row r="52" spans="1:9" ht="34.5" customHeight="1">
      <c r="A52" s="3">
        <v>7</v>
      </c>
      <c r="B52" s="49" t="s">
        <v>74</v>
      </c>
      <c r="C52" s="50">
        <v>0.67</v>
      </c>
      <c r="D52" s="51"/>
      <c r="E52" s="61">
        <f>B16</f>
        <v>3453.6</v>
      </c>
      <c r="F52" s="51">
        <v>12</v>
      </c>
      <c r="G52" s="43">
        <f>C52*E52*F52</f>
        <v>27766.944000000003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440626.80578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26437.6083468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467064.4141268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11.269989144824725</v>
      </c>
      <c r="H56" s="1"/>
      <c r="I56" s="1"/>
    </row>
    <row r="57" spans="1:9" ht="15.75">
      <c r="A57" s="56" t="s">
        <v>137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138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75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126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C50"/>
    <mergeCell ref="B51:C51"/>
    <mergeCell ref="A55:F55"/>
    <mergeCell ref="A56:F56"/>
    <mergeCell ref="A54:F54"/>
    <mergeCell ref="B49:F49"/>
    <mergeCell ref="E1:G1"/>
    <mergeCell ref="E2:G2"/>
    <mergeCell ref="E3:G3"/>
    <mergeCell ref="A8:C8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selection activeCell="K33" sqref="K33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70</v>
      </c>
      <c r="C13" s="2" t="s">
        <v>41</v>
      </c>
      <c r="D13" s="8" t="s">
        <v>133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11.271620117083485</v>
      </c>
      <c r="C15" s="1"/>
      <c r="D15" s="1" t="s">
        <v>45</v>
      </c>
      <c r="E15" s="1"/>
      <c r="F15" s="26">
        <v>140.8</v>
      </c>
      <c r="G15" s="1"/>
      <c r="H15" s="1"/>
      <c r="I15" s="1"/>
    </row>
    <row r="16" spans="1:9" ht="27.75" customHeight="1">
      <c r="A16" s="19" t="s">
        <v>60</v>
      </c>
      <c r="B16" s="32">
        <v>2223.2</v>
      </c>
      <c r="C16" s="1"/>
      <c r="D16" s="73" t="s">
        <v>58</v>
      </c>
      <c r="E16" s="74"/>
      <c r="F16" s="32">
        <v>506.1</v>
      </c>
      <c r="G16" s="1"/>
      <c r="H16" s="1"/>
      <c r="I16" s="1"/>
    </row>
    <row r="17" spans="1:9" ht="12.75">
      <c r="A17" s="1" t="s">
        <v>43</v>
      </c>
      <c r="B17" s="44">
        <f>G55</f>
        <v>300708.7901316</v>
      </c>
      <c r="C17" s="1"/>
      <c r="D17" s="1" t="s">
        <v>46</v>
      </c>
      <c r="E17" s="1"/>
      <c r="F17" s="26">
        <v>2273</v>
      </c>
      <c r="G17" s="1"/>
      <c r="H17" s="1"/>
      <c r="I17" s="1"/>
    </row>
    <row r="18" spans="1:9" ht="12.75">
      <c r="A18" s="1" t="s">
        <v>44</v>
      </c>
      <c r="B18" s="26">
        <v>0.56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0</v>
      </c>
      <c r="C19" s="1"/>
      <c r="D19" s="1" t="s">
        <v>65</v>
      </c>
      <c r="E19" s="1"/>
      <c r="F19" s="26">
        <v>101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65776.52928000002</v>
      </c>
      <c r="H23" s="1"/>
      <c r="I23" s="1"/>
    </row>
    <row r="24" spans="1:9" ht="31.5" customHeight="1">
      <c r="A24" s="15" t="s">
        <v>0</v>
      </c>
      <c r="B24" s="62" t="s">
        <v>50</v>
      </c>
      <c r="C24" s="64" t="s">
        <v>76</v>
      </c>
      <c r="D24" s="63" t="s">
        <v>55</v>
      </c>
      <c r="E24" s="63" t="s">
        <v>56</v>
      </c>
      <c r="F24" s="59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62196.288000000015</v>
      </c>
      <c r="H25" s="1"/>
      <c r="I25" s="1"/>
    </row>
    <row r="26" spans="1:9" ht="12.75">
      <c r="A26" s="76"/>
      <c r="B26" s="20" t="s">
        <v>3</v>
      </c>
      <c r="C26" s="34">
        <f>B18</f>
        <v>0.56</v>
      </c>
      <c r="D26" s="34">
        <v>4400</v>
      </c>
      <c r="E26" s="29">
        <v>1.75</v>
      </c>
      <c r="F26" s="21">
        <v>12</v>
      </c>
      <c r="G26" s="38">
        <f>C26*D26*E26*F26</f>
        <v>51744.000000000015</v>
      </c>
      <c r="H26" s="1"/>
      <c r="I26" s="1"/>
    </row>
    <row r="27" spans="1:9" ht="12.75">
      <c r="A27" s="76"/>
      <c r="B27" s="20" t="s">
        <v>4</v>
      </c>
      <c r="C27" s="34">
        <f>B19</f>
        <v>0</v>
      </c>
      <c r="D27" s="34">
        <v>4300</v>
      </c>
      <c r="E27" s="34">
        <v>1.3</v>
      </c>
      <c r="F27" s="21">
        <v>12</v>
      </c>
      <c r="G27" s="38">
        <f>C27*D27*E27*F27</f>
        <v>0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51744.000000000015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10452.288000000002</v>
      </c>
      <c r="H29" s="1"/>
      <c r="I29" s="1"/>
    </row>
    <row r="30" spans="1:9" ht="21">
      <c r="A30" s="13" t="s">
        <v>0</v>
      </c>
      <c r="B30" s="14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2223.2</v>
      </c>
      <c r="E31" s="6"/>
      <c r="F31" s="6">
        <v>12</v>
      </c>
      <c r="G31" s="39">
        <f>C31*D31*F31</f>
        <v>1416.62304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2223.2</v>
      </c>
      <c r="E32" s="6"/>
      <c r="F32" s="6">
        <v>12</v>
      </c>
      <c r="G32" s="39">
        <f>C32*D32*F32</f>
        <v>133.392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2223.2</v>
      </c>
      <c r="E33" s="6"/>
      <c r="F33" s="6">
        <v>12</v>
      </c>
      <c r="G33" s="39">
        <f>C33*D33*F33</f>
        <v>480.21119999999996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2223.2</v>
      </c>
      <c r="E34" s="6"/>
      <c r="F34" s="6">
        <v>12</v>
      </c>
      <c r="G34" s="39">
        <f>C34*D34*F34</f>
        <v>1550.0150399999998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47733.48058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6">
        <f>F19*1.5/12</f>
        <v>12.625</v>
      </c>
      <c r="E37" s="6"/>
      <c r="F37" s="6">
        <v>12</v>
      </c>
      <c r="G37" s="39">
        <f>C37*D37*F37</f>
        <v>15303.015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6">
        <f>F19*1.5/12</f>
        <v>12.625</v>
      </c>
      <c r="E38" s="6"/>
      <c r="F38" s="6">
        <v>12</v>
      </c>
      <c r="G38" s="39">
        <f>C38*D38*F38</f>
        <v>6053.9400000000005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655</v>
      </c>
      <c r="E39" s="6"/>
      <c r="F39" s="6">
        <v>12</v>
      </c>
      <c r="G39" s="39">
        <f>C39*D39*F39</f>
        <v>24287.399999999998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913.7</v>
      </c>
      <c r="E40" s="6"/>
      <c r="F40" s="6"/>
      <c r="G40" s="39">
        <f>C40*D40</f>
        <v>689.8435000000001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2223.2</v>
      </c>
      <c r="E41" s="6"/>
      <c r="F41" s="6">
        <v>6</v>
      </c>
      <c r="G41" s="39">
        <f>C41*D41*F41</f>
        <v>36.01584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2223.2</v>
      </c>
      <c r="E45" s="6"/>
      <c r="F45" s="6">
        <v>6</v>
      </c>
      <c r="G45" s="39">
        <f>C45*D45*F45</f>
        <v>400.176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2223.2</v>
      </c>
      <c r="E46" s="6"/>
      <c r="F46" s="6">
        <v>6</v>
      </c>
      <c r="G46" s="39">
        <f>C46*D46*F46</f>
        <v>333.48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2223.2</v>
      </c>
      <c r="E47" s="6"/>
      <c r="F47" s="6">
        <v>12</v>
      </c>
      <c r="G47" s="39">
        <f>C47*D47*F47</f>
        <v>629.61024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0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90676</v>
      </c>
      <c r="H49" s="1"/>
      <c r="I49" s="1"/>
    </row>
    <row r="50" spans="1:9" ht="15.75">
      <c r="A50" s="47">
        <v>5</v>
      </c>
      <c r="B50" s="82" t="s">
        <v>33</v>
      </c>
      <c r="C50" s="83"/>
      <c r="D50" s="54"/>
      <c r="E50" s="54"/>
      <c r="F50" s="55"/>
      <c r="G50" s="48">
        <v>25878</v>
      </c>
      <c r="H50" s="1"/>
      <c r="I50" s="1"/>
    </row>
    <row r="51" spans="1:9" ht="15.75">
      <c r="A51" s="47">
        <v>6</v>
      </c>
      <c r="B51" s="82" t="s">
        <v>34</v>
      </c>
      <c r="C51" s="83"/>
      <c r="D51" s="52"/>
      <c r="E51" s="52"/>
      <c r="F51" s="53"/>
      <c r="G51" s="48">
        <v>35749</v>
      </c>
      <c r="H51" s="1"/>
      <c r="I51" s="1"/>
    </row>
    <row r="52" spans="1:9" ht="34.5" customHeight="1">
      <c r="A52" s="3">
        <v>7</v>
      </c>
      <c r="B52" s="49" t="s">
        <v>74</v>
      </c>
      <c r="C52" s="50">
        <v>0.67</v>
      </c>
      <c r="D52" s="51"/>
      <c r="E52" s="61">
        <f>B16</f>
        <v>2223.2</v>
      </c>
      <c r="F52" s="51">
        <v>12</v>
      </c>
      <c r="G52" s="43">
        <f>C52*E52*F52</f>
        <v>17874.528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283687.53786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17021.2522716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300708.7901316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11.271620117083485</v>
      </c>
      <c r="H56" s="1"/>
      <c r="I56" s="1"/>
    </row>
    <row r="57" spans="1:9" ht="15.75">
      <c r="A57" s="56" t="s">
        <v>134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135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75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126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C50"/>
    <mergeCell ref="B51:C51"/>
    <mergeCell ref="A55:F55"/>
    <mergeCell ref="A56:F56"/>
    <mergeCell ref="A54:F54"/>
    <mergeCell ref="B49:F49"/>
    <mergeCell ref="E1:G1"/>
    <mergeCell ref="E2:G2"/>
    <mergeCell ref="E3:G3"/>
    <mergeCell ref="A8:C8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209</v>
      </c>
      <c r="C13" s="2" t="s">
        <v>41</v>
      </c>
      <c r="D13" s="8" t="s">
        <v>96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11.710007124416725</v>
      </c>
      <c r="C15" s="1"/>
      <c r="D15" s="1" t="s">
        <v>45</v>
      </c>
      <c r="E15" s="1"/>
      <c r="F15" s="26">
        <v>359.8</v>
      </c>
      <c r="G15" s="1"/>
      <c r="H15" s="1"/>
      <c r="I15" s="1"/>
    </row>
    <row r="16" spans="1:9" ht="27.75" customHeight="1">
      <c r="A16" s="19" t="s">
        <v>60</v>
      </c>
      <c r="B16" s="32">
        <v>2821.7</v>
      </c>
      <c r="C16" s="1"/>
      <c r="D16" s="73" t="s">
        <v>58</v>
      </c>
      <c r="E16" s="74"/>
      <c r="F16" s="32">
        <v>548</v>
      </c>
      <c r="G16" s="1"/>
      <c r="H16" s="1"/>
      <c r="I16" s="1"/>
    </row>
    <row r="17" spans="1:9" ht="12.75">
      <c r="A17" s="1" t="s">
        <v>43</v>
      </c>
      <c r="B17" s="44">
        <f>G55</f>
        <v>396505.5252356</v>
      </c>
      <c r="C17" s="1"/>
      <c r="D17" s="1" t="s">
        <v>46</v>
      </c>
      <c r="E17" s="1"/>
      <c r="F17" s="26">
        <v>3228.7</v>
      </c>
      <c r="G17" s="1"/>
      <c r="H17" s="1"/>
      <c r="I17" s="1"/>
    </row>
    <row r="18" spans="1:9" ht="12.75">
      <c r="A18" s="1" t="s">
        <v>44</v>
      </c>
      <c r="B18" s="26">
        <v>0.69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0.46</v>
      </c>
      <c r="C19" s="1"/>
      <c r="D19" s="1" t="s">
        <v>65</v>
      </c>
      <c r="E19" s="1"/>
      <c r="F19" s="26">
        <v>153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107320.83527999998</v>
      </c>
      <c r="H23" s="1"/>
      <c r="I23" s="1"/>
    </row>
    <row r="24" spans="1:9" ht="31.5" customHeight="1">
      <c r="A24" s="15" t="s">
        <v>0</v>
      </c>
      <c r="B24" s="62" t="s">
        <v>50</v>
      </c>
      <c r="C24" s="64" t="s">
        <v>76</v>
      </c>
      <c r="D24" s="63" t="s">
        <v>55</v>
      </c>
      <c r="E24" s="63" t="s">
        <v>56</v>
      </c>
      <c r="F24" s="59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102776.76959999999</v>
      </c>
      <c r="H25" s="1"/>
      <c r="I25" s="1"/>
    </row>
    <row r="26" spans="1:9" ht="12.75">
      <c r="A26" s="76"/>
      <c r="B26" s="20" t="s">
        <v>3</v>
      </c>
      <c r="C26" s="34">
        <f>B18</f>
        <v>0.69</v>
      </c>
      <c r="D26" s="34">
        <v>4400</v>
      </c>
      <c r="E26" s="29">
        <v>1.5</v>
      </c>
      <c r="F26" s="21">
        <v>12</v>
      </c>
      <c r="G26" s="38">
        <f>C26*D26*E26*F26</f>
        <v>54647.999999999985</v>
      </c>
      <c r="H26" s="1"/>
      <c r="I26" s="1"/>
    </row>
    <row r="27" spans="1:9" ht="12.75">
      <c r="A27" s="76"/>
      <c r="B27" s="20" t="s">
        <v>4</v>
      </c>
      <c r="C27" s="34">
        <f>B19</f>
        <v>0.46</v>
      </c>
      <c r="D27" s="34">
        <v>4300</v>
      </c>
      <c r="E27" s="34">
        <v>1.3</v>
      </c>
      <c r="F27" s="21">
        <v>12</v>
      </c>
      <c r="G27" s="38">
        <f>C27*D27*E27*F27</f>
        <v>30856.800000000003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85504.79999999999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17271.969599999997</v>
      </c>
      <c r="H29" s="1"/>
      <c r="I29" s="1"/>
    </row>
    <row r="30" spans="1:9" ht="21">
      <c r="A30" s="13" t="s">
        <v>0</v>
      </c>
      <c r="B30" s="14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2821.7</v>
      </c>
      <c r="E31" s="6"/>
      <c r="F31" s="6">
        <v>12</v>
      </c>
      <c r="G31" s="39">
        <f>C31*D31*F31</f>
        <v>1797.98724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2821.7</v>
      </c>
      <c r="E32" s="6"/>
      <c r="F32" s="6">
        <v>12</v>
      </c>
      <c r="G32" s="39">
        <f>C32*D32*F32</f>
        <v>169.302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2821.7</v>
      </c>
      <c r="E33" s="6"/>
      <c r="F33" s="6">
        <v>12</v>
      </c>
      <c r="G33" s="39">
        <f>C33*D33*F33</f>
        <v>609.4871999999999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2821.7</v>
      </c>
      <c r="E34" s="6"/>
      <c r="F34" s="6">
        <v>12</v>
      </c>
      <c r="G34" s="39">
        <f>C34*D34*F34</f>
        <v>1967.2892399999998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52333.51298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6">
        <f>F19*1.5/12</f>
        <v>19.125</v>
      </c>
      <c r="E37" s="6"/>
      <c r="F37" s="6">
        <v>12</v>
      </c>
      <c r="G37" s="39">
        <f>C37*D37*F37</f>
        <v>23181.795000000002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6">
        <f>F19*1.5/12</f>
        <v>19.125</v>
      </c>
      <c r="E38" s="6"/>
      <c r="F38" s="6">
        <v>12</v>
      </c>
      <c r="G38" s="39">
        <f>C38*D38*F38</f>
        <v>9170.82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475</v>
      </c>
      <c r="E39" s="6"/>
      <c r="F39" s="6">
        <v>12</v>
      </c>
      <c r="G39" s="39">
        <f>C39*D39*F39</f>
        <v>17613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784</v>
      </c>
      <c r="E40" s="6"/>
      <c r="F40" s="6"/>
      <c r="G40" s="39">
        <f>C40*D40</f>
        <v>591.92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2821.7</v>
      </c>
      <c r="E41" s="6"/>
      <c r="F41" s="6">
        <v>6</v>
      </c>
      <c r="G41" s="39">
        <f>C41*D41*F41</f>
        <v>45.71154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2821.7</v>
      </c>
      <c r="E45" s="6"/>
      <c r="F45" s="6">
        <v>6</v>
      </c>
      <c r="G45" s="39">
        <f>C45*D45*F45</f>
        <v>507.90599999999995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2821.7</v>
      </c>
      <c r="E46" s="6"/>
      <c r="F46" s="6">
        <v>6</v>
      </c>
      <c r="G46" s="39">
        <f>C46*D46*F46</f>
        <v>423.255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2821.7</v>
      </c>
      <c r="E47" s="6"/>
      <c r="F47" s="6">
        <v>12</v>
      </c>
      <c r="G47" s="39">
        <f>C47*D47*F47</f>
        <v>799.1054399999999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0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119044</v>
      </c>
      <c r="H49" s="1"/>
      <c r="I49" s="1"/>
    </row>
    <row r="50" spans="1:9" ht="15.75">
      <c r="A50" s="47">
        <v>5</v>
      </c>
      <c r="B50" s="82" t="s">
        <v>33</v>
      </c>
      <c r="C50" s="83"/>
      <c r="D50" s="54"/>
      <c r="E50" s="54"/>
      <c r="F50" s="55"/>
      <c r="G50" s="48">
        <v>30602</v>
      </c>
      <c r="H50" s="1"/>
      <c r="I50" s="1"/>
    </row>
    <row r="51" spans="1:9" ht="15.75">
      <c r="A51" s="47">
        <v>6</v>
      </c>
      <c r="B51" s="82" t="s">
        <v>34</v>
      </c>
      <c r="C51" s="83"/>
      <c r="D51" s="52"/>
      <c r="E51" s="52"/>
      <c r="F51" s="53"/>
      <c r="G51" s="48">
        <v>42075</v>
      </c>
      <c r="H51" s="1"/>
      <c r="I51" s="1"/>
    </row>
    <row r="52" spans="1:9" ht="34.5" customHeight="1">
      <c r="A52" s="3">
        <v>7</v>
      </c>
      <c r="B52" s="49" t="s">
        <v>74</v>
      </c>
      <c r="C52" s="50">
        <v>0.67</v>
      </c>
      <c r="D52" s="51"/>
      <c r="E52" s="61">
        <f>B16</f>
        <v>2821.7</v>
      </c>
      <c r="F52" s="51">
        <v>12</v>
      </c>
      <c r="G52" s="43">
        <f>C52*E52*F52</f>
        <v>22686.468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374061.81626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22443.7089756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396505.5252356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11.710007124416725</v>
      </c>
      <c r="H56" s="1"/>
      <c r="I56" s="1"/>
    </row>
    <row r="57" spans="1:9" ht="15.75">
      <c r="A57" s="56" t="s">
        <v>228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229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75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230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C50"/>
    <mergeCell ref="B51:C51"/>
    <mergeCell ref="A55:F55"/>
    <mergeCell ref="A56:F56"/>
    <mergeCell ref="A54:F54"/>
    <mergeCell ref="B49:F49"/>
    <mergeCell ref="E1:G1"/>
    <mergeCell ref="E2:G2"/>
    <mergeCell ref="E3:G3"/>
    <mergeCell ref="A8:C8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2">
      <selection activeCell="N29" sqref="N29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70</v>
      </c>
      <c r="C13" s="2" t="s">
        <v>41</v>
      </c>
      <c r="D13" s="8" t="s">
        <v>130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11.270013773426827</v>
      </c>
      <c r="C15" s="1"/>
      <c r="D15" s="1" t="s">
        <v>45</v>
      </c>
      <c r="E15" s="1"/>
      <c r="F15" s="26">
        <v>329.6</v>
      </c>
      <c r="G15" s="1"/>
      <c r="H15" s="1"/>
      <c r="I15" s="1"/>
    </row>
    <row r="16" spans="1:9" ht="27.75" customHeight="1">
      <c r="A16" s="19" t="s">
        <v>60</v>
      </c>
      <c r="B16" s="32">
        <v>3465.4</v>
      </c>
      <c r="C16" s="1"/>
      <c r="D16" s="73" t="s">
        <v>58</v>
      </c>
      <c r="E16" s="74"/>
      <c r="F16" s="32">
        <v>1064.1</v>
      </c>
      <c r="G16" s="1"/>
      <c r="H16" s="1"/>
      <c r="I16" s="1"/>
    </row>
    <row r="17" spans="1:9" ht="12.75">
      <c r="A17" s="1" t="s">
        <v>43</v>
      </c>
      <c r="B17" s="44">
        <f>G55</f>
        <v>468661.2687652</v>
      </c>
      <c r="C17" s="1"/>
      <c r="D17" s="1" t="s">
        <v>46</v>
      </c>
      <c r="E17" s="1"/>
      <c r="F17" s="26">
        <v>3621</v>
      </c>
      <c r="G17" s="1"/>
      <c r="H17" s="1"/>
      <c r="I17" s="1"/>
    </row>
    <row r="18" spans="1:9" ht="12.75">
      <c r="A18" s="1" t="s">
        <v>44</v>
      </c>
      <c r="B18" s="26">
        <v>1.19</v>
      </c>
      <c r="C18" s="1"/>
      <c r="D18" s="1" t="s">
        <v>47</v>
      </c>
      <c r="E18" s="1"/>
      <c r="F18" s="26">
        <v>181</v>
      </c>
      <c r="G18" s="1"/>
      <c r="H18" s="1"/>
      <c r="I18" s="1"/>
    </row>
    <row r="19" spans="1:9" ht="12.75">
      <c r="A19" s="1" t="s">
        <v>59</v>
      </c>
      <c r="B19" s="26">
        <v>0</v>
      </c>
      <c r="C19" s="1"/>
      <c r="D19" s="1" t="s">
        <v>65</v>
      </c>
      <c r="E19" s="1"/>
      <c r="F19" s="26">
        <v>165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118866.77616</v>
      </c>
      <c r="H23" s="1"/>
      <c r="I23" s="1"/>
    </row>
    <row r="24" spans="1:9" ht="31.5" customHeight="1">
      <c r="A24" s="15" t="s">
        <v>0</v>
      </c>
      <c r="B24" s="62" t="s">
        <v>50</v>
      </c>
      <c r="C24" s="64" t="s">
        <v>76</v>
      </c>
      <c r="D24" s="63" t="s">
        <v>55</v>
      </c>
      <c r="E24" s="63" t="s">
        <v>56</v>
      </c>
      <c r="F24" s="59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113286.096</v>
      </c>
      <c r="H25" s="1"/>
      <c r="I25" s="1"/>
    </row>
    <row r="26" spans="1:9" ht="12.75">
      <c r="A26" s="76"/>
      <c r="B26" s="20" t="s">
        <v>3</v>
      </c>
      <c r="C26" s="34">
        <f>B18</f>
        <v>1.19</v>
      </c>
      <c r="D26" s="34">
        <v>4400</v>
      </c>
      <c r="E26" s="29">
        <v>1.5</v>
      </c>
      <c r="F26" s="21">
        <v>12</v>
      </c>
      <c r="G26" s="38">
        <f>C26*D26*E26*F26</f>
        <v>94248</v>
      </c>
      <c r="H26" s="1"/>
      <c r="I26" s="1"/>
    </row>
    <row r="27" spans="1:9" ht="12.75">
      <c r="A27" s="76"/>
      <c r="B27" s="20" t="s">
        <v>4</v>
      </c>
      <c r="C27" s="34">
        <f>B19</f>
        <v>0</v>
      </c>
      <c r="D27" s="34">
        <v>4300</v>
      </c>
      <c r="E27" s="34">
        <v>1.3</v>
      </c>
      <c r="F27" s="21">
        <v>12</v>
      </c>
      <c r="G27" s="38">
        <f>C27*D27*E27*F27</f>
        <v>0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94248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19038.096</v>
      </c>
      <c r="H29" s="1"/>
      <c r="I29" s="1"/>
    </row>
    <row r="30" spans="1:9" ht="21">
      <c r="A30" s="13" t="s">
        <v>0</v>
      </c>
      <c r="B30" s="14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3465.4</v>
      </c>
      <c r="E31" s="6"/>
      <c r="F31" s="6">
        <v>12</v>
      </c>
      <c r="G31" s="39">
        <f>C31*D31*F31</f>
        <v>2208.15288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3465.4</v>
      </c>
      <c r="E32" s="6"/>
      <c r="F32" s="6">
        <v>12</v>
      </c>
      <c r="G32" s="39">
        <f>C32*D32*F32</f>
        <v>207.92400000000004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3465.4</v>
      </c>
      <c r="E33" s="6"/>
      <c r="F33" s="6">
        <v>12</v>
      </c>
      <c r="G33" s="39">
        <f>C33*D33*F33</f>
        <v>748.5264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3465.4</v>
      </c>
      <c r="E34" s="6"/>
      <c r="F34" s="6">
        <v>12</v>
      </c>
      <c r="G34" s="39">
        <f>C34*D34*F34</f>
        <v>2416.07688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79795.68026000001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6">
        <f>F19*1.5/12</f>
        <v>20.625</v>
      </c>
      <c r="E37" s="6"/>
      <c r="F37" s="6">
        <v>12</v>
      </c>
      <c r="G37" s="39">
        <f>C37*D37*F37</f>
        <v>24999.975000000002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6">
        <f>F19*1.5/12</f>
        <v>20.625</v>
      </c>
      <c r="E38" s="6"/>
      <c r="F38" s="6">
        <v>12</v>
      </c>
      <c r="G38" s="39">
        <f>C38*D38*F38</f>
        <v>9890.1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1130</v>
      </c>
      <c r="E39" s="6"/>
      <c r="F39" s="6">
        <v>12</v>
      </c>
      <c r="G39" s="39">
        <f>C39*D39*F39</f>
        <v>41900.399999999994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1091.5</v>
      </c>
      <c r="E40" s="6"/>
      <c r="F40" s="6"/>
      <c r="G40" s="39">
        <f>C40*D40</f>
        <v>824.0825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3465.4</v>
      </c>
      <c r="E41" s="6"/>
      <c r="F41" s="6">
        <v>6</v>
      </c>
      <c r="G41" s="39">
        <f>C41*D41*F41</f>
        <v>56.139480000000006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3465.4</v>
      </c>
      <c r="E45" s="6"/>
      <c r="F45" s="6">
        <v>6</v>
      </c>
      <c r="G45" s="39">
        <f>C45*D45*F45</f>
        <v>623.772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3465.4</v>
      </c>
      <c r="E46" s="6"/>
      <c r="F46" s="6">
        <v>6</v>
      </c>
      <c r="G46" s="39">
        <f>C46*D46*F46</f>
        <v>519.8100000000001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3465.4</v>
      </c>
      <c r="E47" s="6"/>
      <c r="F47" s="6">
        <v>12</v>
      </c>
      <c r="G47" s="39">
        <f>C47*D47*F47</f>
        <v>981.40128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0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131219</v>
      </c>
      <c r="H49" s="1"/>
      <c r="I49" s="1"/>
    </row>
    <row r="50" spans="1:9" ht="15.75">
      <c r="A50" s="47">
        <v>5</v>
      </c>
      <c r="B50" s="82" t="s">
        <v>33</v>
      </c>
      <c r="C50" s="83"/>
      <c r="D50" s="54"/>
      <c r="E50" s="54"/>
      <c r="F50" s="55"/>
      <c r="G50" s="48">
        <v>36835</v>
      </c>
      <c r="H50" s="1"/>
      <c r="I50" s="1"/>
    </row>
    <row r="51" spans="1:9" ht="15.75">
      <c r="A51" s="47">
        <v>6</v>
      </c>
      <c r="B51" s="82" t="s">
        <v>34</v>
      </c>
      <c r="C51" s="83"/>
      <c r="D51" s="52"/>
      <c r="E51" s="52"/>
      <c r="F51" s="53"/>
      <c r="G51" s="48">
        <v>47555</v>
      </c>
      <c r="H51" s="1"/>
      <c r="I51" s="1"/>
    </row>
    <row r="52" spans="1:9" ht="34.5" customHeight="1">
      <c r="A52" s="3">
        <v>7</v>
      </c>
      <c r="B52" s="49" t="s">
        <v>74</v>
      </c>
      <c r="C52" s="50">
        <v>0.67</v>
      </c>
      <c r="D52" s="51"/>
      <c r="E52" s="61">
        <f>B16</f>
        <v>3465.4</v>
      </c>
      <c r="F52" s="51">
        <v>12</v>
      </c>
      <c r="G52" s="43">
        <f>C52*E52*F52</f>
        <v>27861.816000000003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442133.27242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26527.996345199997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468661.2687652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11.270013773426827</v>
      </c>
      <c r="H56" s="1"/>
      <c r="I56" s="1"/>
    </row>
    <row r="57" spans="1:9" ht="15.75">
      <c r="A57" s="56" t="s">
        <v>131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132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75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126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C50"/>
    <mergeCell ref="B51:C51"/>
    <mergeCell ref="A55:F55"/>
    <mergeCell ref="A56:F56"/>
    <mergeCell ref="A54:F54"/>
    <mergeCell ref="B49:F49"/>
    <mergeCell ref="E1:G1"/>
    <mergeCell ref="E2:G2"/>
    <mergeCell ref="E3:G3"/>
    <mergeCell ref="A8:C8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70</v>
      </c>
      <c r="C13" s="2" t="s">
        <v>41</v>
      </c>
      <c r="D13" s="8" t="s">
        <v>127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11.269984022433357</v>
      </c>
      <c r="C15" s="1"/>
      <c r="D15" s="1" t="s">
        <v>45</v>
      </c>
      <c r="E15" s="1"/>
      <c r="F15" s="26">
        <v>490.5</v>
      </c>
      <c r="G15" s="1"/>
      <c r="H15" s="1"/>
      <c r="I15" s="1"/>
    </row>
    <row r="16" spans="1:9" ht="27.75" customHeight="1">
      <c r="A16" s="19" t="s">
        <v>60</v>
      </c>
      <c r="B16" s="32">
        <v>4673.1</v>
      </c>
      <c r="C16" s="1"/>
      <c r="D16" s="73" t="s">
        <v>58</v>
      </c>
      <c r="E16" s="74"/>
      <c r="F16" s="32">
        <v>753</v>
      </c>
      <c r="G16" s="1"/>
      <c r="H16" s="1"/>
      <c r="I16" s="1"/>
    </row>
    <row r="17" spans="1:9" ht="12.75">
      <c r="A17" s="1" t="s">
        <v>43</v>
      </c>
      <c r="B17" s="44">
        <f>G55</f>
        <v>631989.1480228</v>
      </c>
      <c r="C17" s="1"/>
      <c r="D17" s="1" t="s">
        <v>46</v>
      </c>
      <c r="E17" s="1"/>
      <c r="F17" s="26">
        <v>1495.5</v>
      </c>
      <c r="G17" s="1"/>
      <c r="H17" s="1"/>
      <c r="I17" s="1"/>
    </row>
    <row r="18" spans="1:9" ht="12.75">
      <c r="A18" s="1" t="s">
        <v>44</v>
      </c>
      <c r="B18" s="26">
        <v>0.63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0</v>
      </c>
      <c r="C19" s="1"/>
      <c r="D19" s="1" t="s">
        <v>65</v>
      </c>
      <c r="E19" s="1"/>
      <c r="F19" s="26">
        <v>245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77496.38423999998</v>
      </c>
      <c r="H23" s="1"/>
      <c r="I23" s="1"/>
    </row>
    <row r="24" spans="1:9" ht="31.5" customHeight="1">
      <c r="A24" s="15" t="s">
        <v>0</v>
      </c>
      <c r="B24" s="62" t="s">
        <v>50</v>
      </c>
      <c r="C24" s="64" t="s">
        <v>76</v>
      </c>
      <c r="D24" s="63" t="s">
        <v>55</v>
      </c>
      <c r="E24" s="63" t="s">
        <v>56</v>
      </c>
      <c r="F24" s="59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69970.824</v>
      </c>
      <c r="H25" s="1"/>
      <c r="I25" s="1"/>
    </row>
    <row r="26" spans="1:9" ht="12.75">
      <c r="A26" s="76"/>
      <c r="B26" s="20" t="s">
        <v>3</v>
      </c>
      <c r="C26" s="34">
        <f>B18</f>
        <v>0.63</v>
      </c>
      <c r="D26" s="34">
        <v>4400</v>
      </c>
      <c r="E26" s="29">
        <v>1.75</v>
      </c>
      <c r="F26" s="21">
        <v>12</v>
      </c>
      <c r="G26" s="38">
        <f>C26*D26*E26*F26</f>
        <v>58212</v>
      </c>
      <c r="H26" s="1"/>
      <c r="I26" s="1"/>
    </row>
    <row r="27" spans="1:9" ht="12.75">
      <c r="A27" s="76"/>
      <c r="B27" s="20" t="s">
        <v>4</v>
      </c>
      <c r="C27" s="34">
        <f>B19</f>
        <v>0</v>
      </c>
      <c r="D27" s="34">
        <v>4300</v>
      </c>
      <c r="E27" s="34">
        <v>1.3</v>
      </c>
      <c r="F27" s="21">
        <v>12</v>
      </c>
      <c r="G27" s="38">
        <f>C27*D27*E27*F27</f>
        <v>0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58212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11758.824</v>
      </c>
      <c r="H29" s="1"/>
      <c r="I29" s="1"/>
    </row>
    <row r="30" spans="1:9" ht="21">
      <c r="A30" s="13" t="s">
        <v>0</v>
      </c>
      <c r="B30" s="14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4673.1</v>
      </c>
      <c r="E31" s="6"/>
      <c r="F31" s="6">
        <v>12</v>
      </c>
      <c r="G31" s="39">
        <f>C31*D31*F31</f>
        <v>2977.69932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4673.1</v>
      </c>
      <c r="E32" s="6"/>
      <c r="F32" s="6">
        <v>12</v>
      </c>
      <c r="G32" s="39">
        <f>C32*D32*F32</f>
        <v>280.386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4673.1</v>
      </c>
      <c r="E33" s="6"/>
      <c r="F33" s="6">
        <v>12</v>
      </c>
      <c r="G33" s="39">
        <f>C33*D33*F33</f>
        <v>1009.3896000000001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4673.1</v>
      </c>
      <c r="E34" s="6"/>
      <c r="F34" s="6">
        <v>12</v>
      </c>
      <c r="G34" s="39">
        <f>C34*D34*F34</f>
        <v>3258.08532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99763.06913999999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6">
        <f>F19*1.5/12</f>
        <v>30.625</v>
      </c>
      <c r="E37" s="6"/>
      <c r="F37" s="6">
        <v>12</v>
      </c>
      <c r="G37" s="39">
        <f>C37*D37*F37</f>
        <v>37121.175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6">
        <f>F19*1.5/12</f>
        <v>30.625</v>
      </c>
      <c r="E38" s="6"/>
      <c r="F38" s="6">
        <v>12</v>
      </c>
      <c r="G38" s="39">
        <f>C38*D38*F38</f>
        <v>14685.300000000001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1190</v>
      </c>
      <c r="E39" s="6"/>
      <c r="F39" s="6">
        <v>12</v>
      </c>
      <c r="G39" s="39">
        <f>C39*D39*F39</f>
        <v>44125.2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1179</v>
      </c>
      <c r="E40" s="6"/>
      <c r="F40" s="6"/>
      <c r="G40" s="39">
        <f>C40*D40</f>
        <v>890.145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4673.1</v>
      </c>
      <c r="E41" s="6"/>
      <c r="F41" s="6">
        <v>6</v>
      </c>
      <c r="G41" s="39">
        <f>C41*D41*F41</f>
        <v>75.70422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4673.1</v>
      </c>
      <c r="E45" s="6"/>
      <c r="F45" s="6">
        <v>6</v>
      </c>
      <c r="G45" s="39">
        <f>C45*D45*F45</f>
        <v>841.1580000000001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4673.1</v>
      </c>
      <c r="E46" s="6"/>
      <c r="F46" s="6">
        <v>6</v>
      </c>
      <c r="G46" s="39">
        <f>C46*D46*F46</f>
        <v>700.9650000000001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4673.1</v>
      </c>
      <c r="E47" s="6"/>
      <c r="F47" s="6">
        <v>12</v>
      </c>
      <c r="G47" s="39">
        <f>C47*D47*F47</f>
        <v>1323.42192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0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238191</v>
      </c>
      <c r="H49" s="1"/>
      <c r="I49" s="1"/>
    </row>
    <row r="50" spans="1:9" ht="15.75">
      <c r="A50" s="47">
        <v>5</v>
      </c>
      <c r="B50" s="82" t="s">
        <v>33</v>
      </c>
      <c r="C50" s="83"/>
      <c r="D50" s="54"/>
      <c r="E50" s="54"/>
      <c r="F50" s="55"/>
      <c r="G50" s="48">
        <v>61224</v>
      </c>
      <c r="H50" s="1"/>
      <c r="I50" s="1"/>
    </row>
    <row r="51" spans="1:9" ht="15.75">
      <c r="A51" s="47">
        <v>6</v>
      </c>
      <c r="B51" s="82" t="s">
        <v>34</v>
      </c>
      <c r="C51" s="83"/>
      <c r="D51" s="52"/>
      <c r="E51" s="52"/>
      <c r="F51" s="53"/>
      <c r="G51" s="48">
        <v>81970</v>
      </c>
      <c r="H51" s="1"/>
      <c r="I51" s="1"/>
    </row>
    <row r="52" spans="1:9" ht="34.5" customHeight="1">
      <c r="A52" s="3">
        <v>7</v>
      </c>
      <c r="B52" s="49" t="s">
        <v>74</v>
      </c>
      <c r="C52" s="50">
        <v>0.67</v>
      </c>
      <c r="D52" s="51"/>
      <c r="E52" s="61">
        <f>B16</f>
        <v>4673.1</v>
      </c>
      <c r="F52" s="51">
        <v>12</v>
      </c>
      <c r="G52" s="43">
        <f>C52*E52*F52</f>
        <v>37571.724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596216.17738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35772.970642800006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631989.1480228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11.269984022433357</v>
      </c>
      <c r="H56" s="1"/>
      <c r="I56" s="1"/>
    </row>
    <row r="57" spans="1:9" ht="15.75">
      <c r="A57" s="56" t="s">
        <v>128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129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75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126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C50"/>
    <mergeCell ref="B51:C51"/>
    <mergeCell ref="A55:F55"/>
    <mergeCell ref="A56:F56"/>
    <mergeCell ref="A54:F54"/>
    <mergeCell ref="B49:F49"/>
    <mergeCell ref="E1:G1"/>
    <mergeCell ref="E2:G2"/>
    <mergeCell ref="E3:G3"/>
    <mergeCell ref="A8:C8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70</v>
      </c>
      <c r="C13" s="2" t="s">
        <v>41</v>
      </c>
      <c r="D13" s="8" t="s">
        <v>123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11.709987467480834</v>
      </c>
      <c r="C15" s="1"/>
      <c r="D15" s="1" t="s">
        <v>45</v>
      </c>
      <c r="E15" s="1"/>
      <c r="F15" s="26">
        <v>399.3</v>
      </c>
      <c r="G15" s="1"/>
      <c r="H15" s="1"/>
      <c r="I15" s="1"/>
    </row>
    <row r="16" spans="1:9" ht="27.75" customHeight="1">
      <c r="A16" s="19" t="s">
        <v>60</v>
      </c>
      <c r="B16" s="32">
        <v>4560.9</v>
      </c>
      <c r="C16" s="1"/>
      <c r="D16" s="73" t="s">
        <v>58</v>
      </c>
      <c r="E16" s="74"/>
      <c r="F16" s="32">
        <v>1034</v>
      </c>
      <c r="G16" s="1"/>
      <c r="H16" s="1"/>
      <c r="I16" s="1"/>
    </row>
    <row r="17" spans="1:9" ht="12.75">
      <c r="A17" s="1" t="s">
        <v>43</v>
      </c>
      <c r="B17" s="44">
        <f>G55</f>
        <v>640896.9820851999</v>
      </c>
      <c r="C17" s="1"/>
      <c r="D17" s="1" t="s">
        <v>46</v>
      </c>
      <c r="E17" s="1"/>
      <c r="F17" s="26">
        <v>2320</v>
      </c>
      <c r="G17" s="1"/>
      <c r="H17" s="1"/>
      <c r="I17" s="1"/>
    </row>
    <row r="18" spans="1:9" ht="12.75">
      <c r="A18" s="1" t="s">
        <v>44</v>
      </c>
      <c r="B18" s="26">
        <v>0.89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0.51</v>
      </c>
      <c r="C19" s="1"/>
      <c r="D19" s="1" t="s">
        <v>65</v>
      </c>
      <c r="E19" s="1"/>
      <c r="F19" s="26">
        <v>258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147313.92696</v>
      </c>
      <c r="H23" s="1"/>
      <c r="I23" s="1"/>
    </row>
    <row r="24" spans="1:9" ht="31.5" customHeight="1">
      <c r="A24" s="15" t="s">
        <v>0</v>
      </c>
      <c r="B24" s="62" t="s">
        <v>50</v>
      </c>
      <c r="C24" s="64" t="s">
        <v>76</v>
      </c>
      <c r="D24" s="63" t="s">
        <v>55</v>
      </c>
      <c r="E24" s="63" t="s">
        <v>56</v>
      </c>
      <c r="F24" s="59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139969.0536</v>
      </c>
      <c r="H25" s="1"/>
      <c r="I25" s="1"/>
    </row>
    <row r="26" spans="1:9" ht="12.75">
      <c r="A26" s="76"/>
      <c r="B26" s="20" t="s">
        <v>3</v>
      </c>
      <c r="C26" s="34">
        <f>B18</f>
        <v>0.89</v>
      </c>
      <c r="D26" s="34">
        <v>4400</v>
      </c>
      <c r="E26" s="29">
        <v>1.75</v>
      </c>
      <c r="F26" s="21">
        <v>12</v>
      </c>
      <c r="G26" s="38">
        <f>C26*D26*E26*F26</f>
        <v>82236</v>
      </c>
      <c r="H26" s="1"/>
      <c r="I26" s="1"/>
    </row>
    <row r="27" spans="1:9" ht="12.75">
      <c r="A27" s="76"/>
      <c r="B27" s="20" t="s">
        <v>4</v>
      </c>
      <c r="C27" s="34">
        <f>B19</f>
        <v>0.51</v>
      </c>
      <c r="D27" s="34">
        <v>4300</v>
      </c>
      <c r="E27" s="34">
        <v>1.3</v>
      </c>
      <c r="F27" s="21">
        <v>12</v>
      </c>
      <c r="G27" s="38">
        <f>C27*D27*E27*F27</f>
        <v>34210.8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116446.8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23522.2536</v>
      </c>
      <c r="H29" s="1"/>
      <c r="I29" s="1"/>
    </row>
    <row r="30" spans="1:9" ht="21">
      <c r="A30" s="13" t="s">
        <v>0</v>
      </c>
      <c r="B30" s="14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4560.9</v>
      </c>
      <c r="E31" s="6"/>
      <c r="F31" s="6">
        <v>12</v>
      </c>
      <c r="G31" s="39">
        <f>C31*D31*F31</f>
        <v>2906.2054799999996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4560.9</v>
      </c>
      <c r="E32" s="6"/>
      <c r="F32" s="6">
        <v>12</v>
      </c>
      <c r="G32" s="39">
        <f>C32*D32*F32</f>
        <v>273.654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4560.9</v>
      </c>
      <c r="E33" s="6"/>
      <c r="F33" s="6">
        <v>12</v>
      </c>
      <c r="G33" s="39">
        <f>C33*D33*F33</f>
        <v>985.1543999999998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4560.9</v>
      </c>
      <c r="E34" s="6"/>
      <c r="F34" s="6">
        <v>12</v>
      </c>
      <c r="G34" s="39">
        <f>C34*D34*F34</f>
        <v>3179.859479999999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83370.23146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6">
        <f>F19*1.5/12</f>
        <v>32.25</v>
      </c>
      <c r="E37" s="6"/>
      <c r="F37" s="6">
        <v>12</v>
      </c>
      <c r="G37" s="39">
        <f>C37*D37*F37</f>
        <v>39090.87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6">
        <f>F19*1.5/12</f>
        <v>32.25</v>
      </c>
      <c r="E38" s="6"/>
      <c r="F38" s="6">
        <v>12</v>
      </c>
      <c r="G38" s="39">
        <f>C38*D38*F38</f>
        <v>15464.52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675</v>
      </c>
      <c r="E39" s="6"/>
      <c r="F39" s="6">
        <v>12</v>
      </c>
      <c r="G39" s="39">
        <f>C39*D39*F39</f>
        <v>25029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1212.2</v>
      </c>
      <c r="E40" s="6"/>
      <c r="F40" s="6"/>
      <c r="G40" s="39">
        <f>C40*D40</f>
        <v>915.211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4560.9</v>
      </c>
      <c r="E41" s="6"/>
      <c r="F41" s="6">
        <v>6</v>
      </c>
      <c r="G41" s="39">
        <f>C41*D41*F41</f>
        <v>73.88658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4560.9</v>
      </c>
      <c r="E45" s="6"/>
      <c r="F45" s="6">
        <v>6</v>
      </c>
      <c r="G45" s="39">
        <f>C45*D45*F45</f>
        <v>820.962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4560.9</v>
      </c>
      <c r="E46" s="6"/>
      <c r="F46" s="6">
        <v>6</v>
      </c>
      <c r="G46" s="39">
        <f>C46*D46*F46</f>
        <v>684.135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4560.9</v>
      </c>
      <c r="E47" s="6"/>
      <c r="F47" s="6">
        <v>12</v>
      </c>
      <c r="G47" s="39">
        <f>C47*D47*F47</f>
        <v>1291.6468799999998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0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210836</v>
      </c>
      <c r="H49" s="1"/>
      <c r="I49" s="1"/>
    </row>
    <row r="50" spans="1:9" ht="15.75">
      <c r="A50" s="47">
        <v>5</v>
      </c>
      <c r="B50" s="82" t="s">
        <v>33</v>
      </c>
      <c r="C50" s="83"/>
      <c r="D50" s="54"/>
      <c r="E50" s="54"/>
      <c r="F50" s="55"/>
      <c r="G50" s="48">
        <v>53090</v>
      </c>
      <c r="H50" s="1"/>
      <c r="I50" s="1"/>
    </row>
    <row r="51" spans="1:9" ht="15.75">
      <c r="A51" s="47">
        <v>6</v>
      </c>
      <c r="B51" s="82" t="s">
        <v>34</v>
      </c>
      <c r="C51" s="83"/>
      <c r="D51" s="52"/>
      <c r="E51" s="52"/>
      <c r="F51" s="53"/>
      <c r="G51" s="48">
        <v>73340</v>
      </c>
      <c r="H51" s="1"/>
      <c r="I51" s="1"/>
    </row>
    <row r="52" spans="1:9" ht="34.5" customHeight="1">
      <c r="A52" s="3">
        <v>7</v>
      </c>
      <c r="B52" s="49" t="s">
        <v>74</v>
      </c>
      <c r="C52" s="50">
        <v>0.67</v>
      </c>
      <c r="D52" s="51"/>
      <c r="E52" s="61">
        <f>B16</f>
        <v>4560.9</v>
      </c>
      <c r="F52" s="51">
        <v>12</v>
      </c>
      <c r="G52" s="43">
        <f>C52*E52*F52</f>
        <v>36669.636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604619.7944199999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36277.18766519999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640896.9820851999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11.709987467480834</v>
      </c>
      <c r="H56" s="1"/>
      <c r="I56" s="1"/>
    </row>
    <row r="57" spans="1:9" ht="15.75">
      <c r="A57" s="56" t="s">
        <v>124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125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75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126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C50"/>
    <mergeCell ref="B51:C51"/>
    <mergeCell ref="A55:F55"/>
    <mergeCell ref="A56:F56"/>
    <mergeCell ref="A54:F54"/>
    <mergeCell ref="B49:F49"/>
    <mergeCell ref="E1:G1"/>
    <mergeCell ref="E2:G2"/>
    <mergeCell ref="E3:G3"/>
    <mergeCell ref="A8:C8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70</v>
      </c>
      <c r="C13" s="2" t="s">
        <v>41</v>
      </c>
      <c r="D13" s="8">
        <v>1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14.36998537000646</v>
      </c>
      <c r="C15" s="1"/>
      <c r="D15" s="1" t="s">
        <v>45</v>
      </c>
      <c r="E15" s="1"/>
      <c r="F15" s="26">
        <v>229</v>
      </c>
      <c r="G15" s="1"/>
      <c r="H15" s="1"/>
      <c r="I15" s="1"/>
    </row>
    <row r="16" spans="1:9" ht="27.75" customHeight="1">
      <c r="A16" s="19" t="s">
        <v>60</v>
      </c>
      <c r="B16" s="32">
        <v>4488.3</v>
      </c>
      <c r="C16" s="1"/>
      <c r="D16" s="73" t="s">
        <v>58</v>
      </c>
      <c r="E16" s="74"/>
      <c r="F16" s="32">
        <v>890.5</v>
      </c>
      <c r="G16" s="1"/>
      <c r="H16" s="1"/>
      <c r="I16" s="1"/>
    </row>
    <row r="17" spans="1:9" ht="12.75">
      <c r="A17" s="1" t="s">
        <v>43</v>
      </c>
      <c r="B17" s="44">
        <f>G55</f>
        <v>773961.6640344</v>
      </c>
      <c r="C17" s="1"/>
      <c r="D17" s="1" t="s">
        <v>46</v>
      </c>
      <c r="E17" s="1"/>
      <c r="F17" s="26">
        <v>2100</v>
      </c>
      <c r="G17" s="1"/>
      <c r="H17" s="1"/>
      <c r="I17" s="1"/>
    </row>
    <row r="18" spans="1:9" ht="12.75">
      <c r="A18" s="1" t="s">
        <v>44</v>
      </c>
      <c r="B18" s="26">
        <v>0.77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0.24</v>
      </c>
      <c r="C19" s="1"/>
      <c r="D19" s="1" t="s">
        <v>65</v>
      </c>
      <c r="E19" s="1"/>
      <c r="F19" s="26">
        <v>325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112099.09271999999</v>
      </c>
      <c r="H23" s="1"/>
      <c r="I23" s="1"/>
    </row>
    <row r="24" spans="1:9" ht="31.5" customHeight="1">
      <c r="A24" s="15" t="s">
        <v>0</v>
      </c>
      <c r="B24" s="11" t="s">
        <v>50</v>
      </c>
      <c r="C24" s="11" t="s">
        <v>76</v>
      </c>
      <c r="D24" s="11" t="s">
        <v>55</v>
      </c>
      <c r="E24" s="11" t="s">
        <v>56</v>
      </c>
      <c r="F24" s="11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104871.1344</v>
      </c>
      <c r="H25" s="1"/>
      <c r="I25" s="1"/>
    </row>
    <row r="26" spans="1:9" ht="12.75">
      <c r="A26" s="76"/>
      <c r="B26" s="20" t="s">
        <v>3</v>
      </c>
      <c r="C26" s="34">
        <f>B18</f>
        <v>0.77</v>
      </c>
      <c r="D26" s="34">
        <v>4400</v>
      </c>
      <c r="E26" s="29">
        <v>1.75</v>
      </c>
      <c r="F26" s="21">
        <v>12</v>
      </c>
      <c r="G26" s="38">
        <f>C26*D26*E26*F26</f>
        <v>71148</v>
      </c>
      <c r="H26" s="1"/>
      <c r="I26" s="1"/>
    </row>
    <row r="27" spans="1:9" ht="12.75">
      <c r="A27" s="76"/>
      <c r="B27" s="20" t="s">
        <v>4</v>
      </c>
      <c r="C27" s="34">
        <f>B19</f>
        <v>0.24</v>
      </c>
      <c r="D27" s="34">
        <v>4300</v>
      </c>
      <c r="E27" s="34">
        <v>1.3</v>
      </c>
      <c r="F27" s="21">
        <v>12</v>
      </c>
      <c r="G27" s="38">
        <f>C27*D27*E27*F27</f>
        <v>16099.2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87247.2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17623.9344</v>
      </c>
      <c r="H29" s="1"/>
      <c r="I29" s="1"/>
    </row>
    <row r="30" spans="1:9" ht="21">
      <c r="A30" s="13" t="s">
        <v>0</v>
      </c>
      <c r="B30" s="59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4488.3</v>
      </c>
      <c r="E31" s="6"/>
      <c r="F31" s="6">
        <v>12</v>
      </c>
      <c r="G31" s="39">
        <f>C31*D31*F31</f>
        <v>2859.9447600000003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4488.3</v>
      </c>
      <c r="E32" s="6"/>
      <c r="F32" s="6">
        <v>12</v>
      </c>
      <c r="G32" s="39">
        <f>C32*D32*F32</f>
        <v>269.298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4488.3</v>
      </c>
      <c r="E33" s="6"/>
      <c r="F33" s="6">
        <v>12</v>
      </c>
      <c r="G33" s="39">
        <f>C33*D33*F33</f>
        <v>969.4728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4488.3</v>
      </c>
      <c r="E34" s="6"/>
      <c r="F34" s="6">
        <v>12</v>
      </c>
      <c r="G34" s="39">
        <f>C34*D34*F34</f>
        <v>3129.24276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126015.48851999998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25">
        <f>F19*1.5/12</f>
        <v>40.625</v>
      </c>
      <c r="E37" s="6"/>
      <c r="F37" s="6">
        <v>12</v>
      </c>
      <c r="G37" s="39">
        <f>C37*F37*D37</f>
        <v>49242.37500000001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25">
        <f>F19*1.5/12</f>
        <v>40.625</v>
      </c>
      <c r="E38" s="6"/>
      <c r="F38" s="6">
        <v>12</v>
      </c>
      <c r="G38" s="39">
        <f>C38*D38*F38</f>
        <v>19480.5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1440</v>
      </c>
      <c r="E39" s="6"/>
      <c r="F39" s="6">
        <v>12</v>
      </c>
      <c r="G39" s="39">
        <f>C39*D39*F39</f>
        <v>53395.2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1420.5</v>
      </c>
      <c r="E40" s="6"/>
      <c r="F40" s="6"/>
      <c r="G40" s="39">
        <f>C40*D40</f>
        <v>1072.4775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4488.3</v>
      </c>
      <c r="E41" s="6"/>
      <c r="F41" s="6">
        <v>6</v>
      </c>
      <c r="G41" s="39">
        <f>C41*D41*F41</f>
        <v>72.71046000000001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4488.3</v>
      </c>
      <c r="E45" s="6"/>
      <c r="F45" s="6">
        <v>6</v>
      </c>
      <c r="G45" s="39">
        <f>C45*D45*F45</f>
        <v>807.894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4488.3</v>
      </c>
      <c r="E46" s="6"/>
      <c r="F46" s="6">
        <v>6</v>
      </c>
      <c r="G46" s="39">
        <f>C46*D46*F46</f>
        <v>673.2450000000001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4488.3</v>
      </c>
      <c r="E47" s="6"/>
      <c r="F47" s="6">
        <v>12</v>
      </c>
      <c r="G47" s="39">
        <f>C47*D47*F47</f>
        <v>1271.08656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130864</v>
      </c>
      <c r="H48" s="1"/>
      <c r="I48" s="1"/>
    </row>
    <row r="49" spans="1:9" ht="15.75">
      <c r="A49" s="3">
        <v>4</v>
      </c>
      <c r="B49" s="82" t="s">
        <v>32</v>
      </c>
      <c r="C49" s="83"/>
      <c r="D49" s="83"/>
      <c r="E49" s="83"/>
      <c r="F49" s="84"/>
      <c r="G49" s="42">
        <v>200672</v>
      </c>
      <c r="H49" s="1"/>
      <c r="I49" s="1"/>
    </row>
    <row r="50" spans="1:9" ht="15.75">
      <c r="A50" s="47">
        <v>5</v>
      </c>
      <c r="B50" s="70" t="s">
        <v>33</v>
      </c>
      <c r="C50" s="71"/>
      <c r="D50" s="71"/>
      <c r="E50" s="71"/>
      <c r="F50" s="72"/>
      <c r="G50" s="48">
        <v>52244</v>
      </c>
      <c r="H50" s="1"/>
      <c r="I50" s="1"/>
    </row>
    <row r="51" spans="1:9" ht="15.75">
      <c r="A51" s="47">
        <v>6</v>
      </c>
      <c r="B51" s="82" t="s">
        <v>34</v>
      </c>
      <c r="C51" s="83"/>
      <c r="D51" s="83"/>
      <c r="E51" s="83"/>
      <c r="F51" s="84"/>
      <c r="G51" s="48">
        <v>72172</v>
      </c>
      <c r="H51" s="1"/>
      <c r="I51" s="1"/>
    </row>
    <row r="52" spans="1:9" ht="31.5">
      <c r="A52" s="3">
        <v>7</v>
      </c>
      <c r="B52" s="49" t="s">
        <v>74</v>
      </c>
      <c r="C52" s="50">
        <v>0.67</v>
      </c>
      <c r="D52" s="51"/>
      <c r="E52" s="60">
        <f>B16</f>
        <v>4488.3</v>
      </c>
      <c r="F52" s="51">
        <v>12</v>
      </c>
      <c r="G52" s="43">
        <f>C52*E52*F52</f>
        <v>36085.93200000001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730152.51324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43809.150794400004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773961.6640344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14.36998537000646</v>
      </c>
      <c r="H56" s="1"/>
      <c r="I56" s="1"/>
    </row>
    <row r="57" spans="1:9" ht="15.75">
      <c r="A57" s="56" t="s">
        <v>121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122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75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91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F50"/>
    <mergeCell ref="B51:F51"/>
    <mergeCell ref="A55:F55"/>
    <mergeCell ref="A56:F56"/>
    <mergeCell ref="A54:F54"/>
    <mergeCell ref="B49:F49"/>
    <mergeCell ref="E1:G1"/>
    <mergeCell ref="E2:G2"/>
    <mergeCell ref="E3:G3"/>
    <mergeCell ref="A8:C8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70</v>
      </c>
      <c r="C13" s="2" t="s">
        <v>41</v>
      </c>
      <c r="D13" s="8" t="s">
        <v>117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14.369977656330194</v>
      </c>
      <c r="C15" s="1"/>
      <c r="D15" s="1" t="s">
        <v>45</v>
      </c>
      <c r="E15" s="1"/>
      <c r="F15" s="26">
        <v>1253</v>
      </c>
      <c r="G15" s="1"/>
      <c r="H15" s="1"/>
      <c r="I15" s="1"/>
    </row>
    <row r="16" spans="1:9" ht="27.75" customHeight="1">
      <c r="A16" s="19" t="s">
        <v>60</v>
      </c>
      <c r="B16" s="32">
        <v>4650.2</v>
      </c>
      <c r="C16" s="1"/>
      <c r="D16" s="73" t="s">
        <v>58</v>
      </c>
      <c r="E16" s="74"/>
      <c r="F16" s="32">
        <v>700</v>
      </c>
      <c r="G16" s="1"/>
      <c r="H16" s="1"/>
      <c r="I16" s="1"/>
    </row>
    <row r="17" spans="1:9" ht="12.75">
      <c r="A17" s="1" t="s">
        <v>43</v>
      </c>
      <c r="B17" s="44">
        <f>G55</f>
        <v>801879.2411696</v>
      </c>
      <c r="C17" s="1"/>
      <c r="D17" s="1" t="s">
        <v>46</v>
      </c>
      <c r="E17" s="1"/>
      <c r="F17" s="26">
        <v>3045</v>
      </c>
      <c r="G17" s="1"/>
      <c r="H17" s="1"/>
      <c r="I17" s="1"/>
    </row>
    <row r="18" spans="1:9" ht="12.75">
      <c r="A18" s="1" t="s">
        <v>44</v>
      </c>
      <c r="B18" s="26">
        <v>0.76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1.32</v>
      </c>
      <c r="C19" s="1"/>
      <c r="D19" s="1" t="s">
        <v>65</v>
      </c>
      <c r="E19" s="1"/>
      <c r="F19" s="26">
        <v>295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186271.27728</v>
      </c>
      <c r="H23" s="1"/>
      <c r="I23" s="1"/>
    </row>
    <row r="24" spans="1:9" ht="31.5" customHeight="1">
      <c r="A24" s="15" t="s">
        <v>0</v>
      </c>
      <c r="B24" s="11" t="s">
        <v>50</v>
      </c>
      <c r="C24" s="11" t="s">
        <v>76</v>
      </c>
      <c r="D24" s="11" t="s">
        <v>55</v>
      </c>
      <c r="E24" s="11" t="s">
        <v>56</v>
      </c>
      <c r="F24" s="11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178782.5952</v>
      </c>
      <c r="H25" s="1"/>
      <c r="I25" s="1"/>
    </row>
    <row r="26" spans="1:9" ht="12.75">
      <c r="A26" s="76"/>
      <c r="B26" s="20" t="s">
        <v>3</v>
      </c>
      <c r="C26" s="34">
        <f>B18</f>
        <v>0.76</v>
      </c>
      <c r="D26" s="34">
        <v>4400</v>
      </c>
      <c r="E26" s="29">
        <v>1.5</v>
      </c>
      <c r="F26" s="21">
        <v>12</v>
      </c>
      <c r="G26" s="38">
        <f>C26*D26*E26*F26</f>
        <v>60192</v>
      </c>
      <c r="H26" s="1"/>
      <c r="I26" s="1"/>
    </row>
    <row r="27" spans="1:9" ht="12.75">
      <c r="A27" s="76"/>
      <c r="B27" s="20" t="s">
        <v>4</v>
      </c>
      <c r="C27" s="34">
        <f>B19</f>
        <v>1.32</v>
      </c>
      <c r="D27" s="34">
        <v>4300</v>
      </c>
      <c r="E27" s="34">
        <v>1.3</v>
      </c>
      <c r="F27" s="21">
        <v>12</v>
      </c>
      <c r="G27" s="38">
        <f>C27*D27*E27*F27</f>
        <v>88545.6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148737.6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30044.995199999998</v>
      </c>
      <c r="H29" s="1"/>
      <c r="I29" s="1"/>
    </row>
    <row r="30" spans="1:9" ht="21">
      <c r="A30" s="13" t="s">
        <v>0</v>
      </c>
      <c r="B30" s="59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4650.2</v>
      </c>
      <c r="E31" s="6"/>
      <c r="F31" s="6">
        <v>12</v>
      </c>
      <c r="G31" s="39">
        <f>C31*D31*F31</f>
        <v>2963.10744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4650.2</v>
      </c>
      <c r="E32" s="6"/>
      <c r="F32" s="6">
        <v>12</v>
      </c>
      <c r="G32" s="39">
        <f>C32*D32*F32</f>
        <v>279.012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4650.2</v>
      </c>
      <c r="E33" s="6"/>
      <c r="F33" s="6">
        <v>12</v>
      </c>
      <c r="G33" s="39">
        <f>C33*D33*F33</f>
        <v>1004.4431999999999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4650.2</v>
      </c>
      <c r="E34" s="6"/>
      <c r="F34" s="6">
        <v>12</v>
      </c>
      <c r="G34" s="39">
        <f>C34*D34*F34</f>
        <v>3242.1194399999995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168904.96488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25">
        <f>F19*1.5/12</f>
        <v>36.875</v>
      </c>
      <c r="E37" s="6"/>
      <c r="F37" s="6">
        <v>12</v>
      </c>
      <c r="G37" s="39">
        <f>C37*F37*D37</f>
        <v>44696.925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25">
        <f>F19*1.5/12</f>
        <v>36.875</v>
      </c>
      <c r="E38" s="6"/>
      <c r="F38" s="6">
        <v>12</v>
      </c>
      <c r="G38" s="39">
        <f>C38*D38*F38</f>
        <v>17682.300000000003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2765</v>
      </c>
      <c r="E39" s="6"/>
      <c r="F39" s="6">
        <v>12</v>
      </c>
      <c r="G39" s="39">
        <f>C39*D39*F39</f>
        <v>102526.20000000001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1420.8</v>
      </c>
      <c r="E40" s="6"/>
      <c r="F40" s="6"/>
      <c r="G40" s="39">
        <f>C40*D40</f>
        <v>1072.704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4650.2</v>
      </c>
      <c r="E41" s="6"/>
      <c r="F41" s="6">
        <v>6</v>
      </c>
      <c r="G41" s="39">
        <f>C41*D41*F41</f>
        <v>75.33324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4650.2</v>
      </c>
      <c r="E45" s="6"/>
      <c r="F45" s="6">
        <v>6</v>
      </c>
      <c r="G45" s="39">
        <f>C45*D45*F45</f>
        <v>837.0360000000001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4650.2</v>
      </c>
      <c r="E46" s="6"/>
      <c r="F46" s="6">
        <v>6</v>
      </c>
      <c r="G46" s="39">
        <f>C46*D46*F46</f>
        <v>697.53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4650.2</v>
      </c>
      <c r="E47" s="6"/>
      <c r="F47" s="6">
        <v>12</v>
      </c>
      <c r="G47" s="39">
        <f>C47*D47*F47</f>
        <v>1316.93664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105277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161973</v>
      </c>
      <c r="H49" s="1"/>
      <c r="I49" s="1"/>
    </row>
    <row r="50" spans="1:9" ht="15.75">
      <c r="A50" s="47">
        <v>5</v>
      </c>
      <c r="B50" s="70" t="s">
        <v>33</v>
      </c>
      <c r="C50" s="71"/>
      <c r="D50" s="71"/>
      <c r="E50" s="71"/>
      <c r="F50" s="72"/>
      <c r="G50" s="48">
        <v>40595</v>
      </c>
      <c r="H50" s="1"/>
      <c r="I50" s="1"/>
    </row>
    <row r="51" spans="1:9" ht="15.75">
      <c r="A51" s="47">
        <v>6</v>
      </c>
      <c r="B51" s="82" t="s">
        <v>34</v>
      </c>
      <c r="C51" s="83"/>
      <c r="D51" s="83"/>
      <c r="E51" s="83"/>
      <c r="F51" s="84"/>
      <c r="G51" s="48">
        <v>56081</v>
      </c>
      <c r="H51" s="1"/>
      <c r="I51" s="1"/>
    </row>
    <row r="52" spans="1:9" ht="31.5">
      <c r="A52" s="3">
        <v>7</v>
      </c>
      <c r="B52" s="49" t="s">
        <v>74</v>
      </c>
      <c r="C52" s="50">
        <v>0.67</v>
      </c>
      <c r="D52" s="51"/>
      <c r="E52" s="60">
        <f>B16</f>
        <v>4650.2</v>
      </c>
      <c r="F52" s="51">
        <v>12</v>
      </c>
      <c r="G52" s="43">
        <f>C52*E52*F52</f>
        <v>37387.608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756489.85016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45389.3910096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801879.2411696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14.369977656330194</v>
      </c>
      <c r="H56" s="1"/>
      <c r="I56" s="1"/>
    </row>
    <row r="57" spans="1:9" ht="15.75">
      <c r="A57" s="1" t="s">
        <v>118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1" t="s">
        <v>119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1" t="s">
        <v>103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1" t="s">
        <v>120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F50"/>
    <mergeCell ref="B51:F51"/>
    <mergeCell ref="A55:F55"/>
    <mergeCell ref="A56:F56"/>
    <mergeCell ref="A54:F54"/>
    <mergeCell ref="B49:F49"/>
    <mergeCell ref="E1:G1"/>
    <mergeCell ref="E2:G2"/>
    <mergeCell ref="E3:G3"/>
    <mergeCell ref="A8:C8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70</v>
      </c>
      <c r="C13" s="2" t="s">
        <v>41</v>
      </c>
      <c r="D13" s="8" t="s">
        <v>114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11.710004349619291</v>
      </c>
      <c r="C15" s="1"/>
      <c r="D15" s="1" t="s">
        <v>45</v>
      </c>
      <c r="E15" s="1"/>
      <c r="F15" s="26">
        <v>533.1</v>
      </c>
      <c r="G15" s="1"/>
      <c r="H15" s="1"/>
      <c r="I15" s="1"/>
    </row>
    <row r="16" spans="1:9" ht="27.75" customHeight="1">
      <c r="A16" s="19" t="s">
        <v>60</v>
      </c>
      <c r="B16" s="32">
        <v>2758</v>
      </c>
      <c r="C16" s="1"/>
      <c r="D16" s="73" t="s">
        <v>58</v>
      </c>
      <c r="E16" s="74"/>
      <c r="F16" s="32">
        <v>313.2</v>
      </c>
      <c r="G16" s="1"/>
      <c r="H16" s="1"/>
      <c r="I16" s="1"/>
    </row>
    <row r="17" spans="1:9" ht="12.75">
      <c r="A17" s="1" t="s">
        <v>43</v>
      </c>
      <c r="B17" s="44">
        <f>G55</f>
        <v>387554.30395500007</v>
      </c>
      <c r="C17" s="1"/>
      <c r="D17" s="1" t="s">
        <v>46</v>
      </c>
      <c r="E17" s="1"/>
      <c r="F17" s="26">
        <v>4564.5</v>
      </c>
      <c r="G17" s="1"/>
      <c r="H17" s="1"/>
      <c r="I17" s="1"/>
    </row>
    <row r="18" spans="1:9" ht="12.75">
      <c r="A18" s="1" t="s">
        <v>44</v>
      </c>
      <c r="B18" s="26">
        <v>0.7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0.67</v>
      </c>
      <c r="C19" s="1"/>
      <c r="D19" s="1" t="s">
        <v>65</v>
      </c>
      <c r="E19" s="1"/>
      <c r="F19" s="26">
        <v>157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125102.57040000001</v>
      </c>
      <c r="H23" s="1"/>
      <c r="I23" s="1"/>
    </row>
    <row r="24" spans="1:9" ht="31.5" customHeight="1">
      <c r="A24" s="15" t="s">
        <v>0</v>
      </c>
      <c r="B24" s="62" t="s">
        <v>50</v>
      </c>
      <c r="C24" s="63" t="s">
        <v>76</v>
      </c>
      <c r="D24" s="63" t="s">
        <v>55</v>
      </c>
      <c r="E24" s="63" t="s">
        <v>56</v>
      </c>
      <c r="F24" s="59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120661.08720000001</v>
      </c>
      <c r="H25" s="1"/>
      <c r="I25" s="1"/>
    </row>
    <row r="26" spans="1:9" ht="12.75">
      <c r="A26" s="76"/>
      <c r="B26" s="20" t="s">
        <v>3</v>
      </c>
      <c r="C26" s="34">
        <f>B18</f>
        <v>0.7</v>
      </c>
      <c r="D26" s="34">
        <v>4400</v>
      </c>
      <c r="E26" s="29">
        <v>1.5</v>
      </c>
      <c r="F26" s="21">
        <v>12</v>
      </c>
      <c r="G26" s="38">
        <f>C26*D26*E26*F26</f>
        <v>55440</v>
      </c>
      <c r="H26" s="1"/>
      <c r="I26" s="1"/>
    </row>
    <row r="27" spans="1:9" ht="12.75">
      <c r="A27" s="76"/>
      <c r="B27" s="20" t="s">
        <v>4</v>
      </c>
      <c r="C27" s="34">
        <f>B19</f>
        <v>0.67</v>
      </c>
      <c r="D27" s="34">
        <v>4300</v>
      </c>
      <c r="E27" s="34">
        <v>1.3</v>
      </c>
      <c r="F27" s="21">
        <v>12</v>
      </c>
      <c r="G27" s="38">
        <f>C27*D27*E27*F27</f>
        <v>44943.600000000006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100383.6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20277.4872</v>
      </c>
      <c r="H29" s="1"/>
      <c r="I29" s="1"/>
    </row>
    <row r="30" spans="1:9" ht="21">
      <c r="A30" s="13" t="s">
        <v>0</v>
      </c>
      <c r="B30" s="14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2758</v>
      </c>
      <c r="E31" s="6"/>
      <c r="F31" s="6">
        <v>12</v>
      </c>
      <c r="G31" s="39">
        <f>C31*D31*F31</f>
        <v>1757.3976000000002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2758</v>
      </c>
      <c r="E32" s="6"/>
      <c r="F32" s="6">
        <v>12</v>
      </c>
      <c r="G32" s="39">
        <f>C32*D32*F32</f>
        <v>165.48000000000002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2758</v>
      </c>
      <c r="E33" s="6"/>
      <c r="F33" s="6">
        <v>12</v>
      </c>
      <c r="G33" s="39">
        <f>C33*D33*F33</f>
        <v>595.728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2758</v>
      </c>
      <c r="E34" s="6"/>
      <c r="F34" s="6">
        <v>12</v>
      </c>
      <c r="G34" s="39">
        <f>C34*D34*F34</f>
        <v>1922.8776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53938.44670000001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25">
        <f>F19*1.5/12</f>
        <v>19.625</v>
      </c>
      <c r="E37" s="6"/>
      <c r="F37" s="6">
        <v>12</v>
      </c>
      <c r="G37" s="39">
        <f>C37*F37*D37</f>
        <v>23787.855000000003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25">
        <f>F19*1.5/12</f>
        <v>19.625</v>
      </c>
      <c r="E38" s="6"/>
      <c r="F38" s="6">
        <v>12</v>
      </c>
      <c r="G38" s="39">
        <f>C38*D38*F38</f>
        <v>9410.58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495</v>
      </c>
      <c r="E39" s="6"/>
      <c r="F39" s="6">
        <v>12</v>
      </c>
      <c r="G39" s="39">
        <f>C39*D39*F39</f>
        <v>18354.6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860.3</v>
      </c>
      <c r="E40" s="6"/>
      <c r="F40" s="6"/>
      <c r="G40" s="39">
        <f>C40*D40</f>
        <v>649.5264999999999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2758</v>
      </c>
      <c r="E41" s="6"/>
      <c r="F41" s="6">
        <v>6</v>
      </c>
      <c r="G41" s="39">
        <f>C41*D41*F41</f>
        <v>44.6796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2758</v>
      </c>
      <c r="E45" s="6"/>
      <c r="F45" s="6">
        <v>6</v>
      </c>
      <c r="G45" s="39">
        <f>C45*D45*F45</f>
        <v>496.43999999999994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2758</v>
      </c>
      <c r="E46" s="6"/>
      <c r="F46" s="6">
        <v>6</v>
      </c>
      <c r="G46" s="39">
        <f>C46*D46*F46</f>
        <v>413.70000000000005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2758</v>
      </c>
      <c r="E47" s="6"/>
      <c r="F47" s="6">
        <v>12</v>
      </c>
      <c r="G47" s="39">
        <f>C47*D47*F47</f>
        <v>781.0655999999999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0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97431</v>
      </c>
      <c r="H49" s="1"/>
      <c r="I49" s="1"/>
    </row>
    <row r="50" spans="1:9" ht="15.75">
      <c r="A50" s="47">
        <v>5</v>
      </c>
      <c r="B50" s="82" t="s">
        <v>33</v>
      </c>
      <c r="C50" s="83"/>
      <c r="D50" s="83"/>
      <c r="E50" s="83"/>
      <c r="F50" s="84"/>
      <c r="G50" s="48">
        <v>29704</v>
      </c>
      <c r="H50" s="1"/>
      <c r="I50" s="1"/>
    </row>
    <row r="51" spans="1:9" ht="15.75">
      <c r="A51" s="47">
        <v>6</v>
      </c>
      <c r="B51" s="82" t="s">
        <v>34</v>
      </c>
      <c r="C51" s="83"/>
      <c r="D51" s="83"/>
      <c r="E51" s="83"/>
      <c r="F51" s="84"/>
      <c r="G51" s="48">
        <v>40749</v>
      </c>
      <c r="H51" s="1"/>
      <c r="I51" s="1"/>
    </row>
    <row r="52" spans="1:9" ht="31.5">
      <c r="A52" s="3">
        <v>7</v>
      </c>
      <c r="B52" s="49" t="s">
        <v>74</v>
      </c>
      <c r="C52" s="50">
        <v>0.67</v>
      </c>
      <c r="D52" s="51"/>
      <c r="E52" s="61">
        <f>B16</f>
        <v>2758</v>
      </c>
      <c r="F52" s="51">
        <v>12</v>
      </c>
      <c r="G52" s="43">
        <f>C52*E52*F52</f>
        <v>22174.32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369099.33710000006</v>
      </c>
      <c r="H53" s="1"/>
      <c r="I53" s="1"/>
    </row>
    <row r="54" spans="1:9" ht="15.75">
      <c r="A54" s="68" t="s">
        <v>111</v>
      </c>
      <c r="B54" s="69"/>
      <c r="C54" s="69"/>
      <c r="D54" s="69"/>
      <c r="E54" s="69"/>
      <c r="F54" s="69"/>
      <c r="G54" s="36">
        <f>G53/100*5</f>
        <v>18454.966855000002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387554.30395500007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11.710004349619291</v>
      </c>
      <c r="H56" s="1"/>
      <c r="I56" s="1"/>
    </row>
    <row r="57" spans="1:9" ht="15.75">
      <c r="A57" s="1" t="s">
        <v>115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1" t="s">
        <v>116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1" t="s">
        <v>103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1" t="s">
        <v>91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F50"/>
    <mergeCell ref="B51:F51"/>
    <mergeCell ref="E1:G1"/>
    <mergeCell ref="E2:G2"/>
    <mergeCell ref="E3:G3"/>
    <mergeCell ref="A8:C8"/>
    <mergeCell ref="A55:F55"/>
    <mergeCell ref="A56:F56"/>
    <mergeCell ref="A54:F54"/>
    <mergeCell ref="B49:F49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70</v>
      </c>
      <c r="C13" s="2" t="s">
        <v>41</v>
      </c>
      <c r="D13" s="8" t="s">
        <v>110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11.709998155409018</v>
      </c>
      <c r="C15" s="1"/>
      <c r="D15" s="1" t="s">
        <v>45</v>
      </c>
      <c r="E15" s="1"/>
      <c r="F15" s="26">
        <v>360.5</v>
      </c>
      <c r="G15" s="1"/>
      <c r="H15" s="1"/>
      <c r="I15" s="1"/>
    </row>
    <row r="16" spans="1:9" ht="27.75" customHeight="1">
      <c r="A16" s="19" t="s">
        <v>60</v>
      </c>
      <c r="B16" s="32">
        <v>2805.5</v>
      </c>
      <c r="C16" s="1"/>
      <c r="D16" s="73" t="s">
        <v>58</v>
      </c>
      <c r="E16" s="74"/>
      <c r="F16" s="32">
        <v>700.3</v>
      </c>
      <c r="G16" s="1"/>
      <c r="H16" s="1"/>
      <c r="I16" s="1"/>
    </row>
    <row r="17" spans="1:9" ht="12.75">
      <c r="A17" s="1" t="s">
        <v>43</v>
      </c>
      <c r="B17" s="44">
        <f>G55</f>
        <v>394228.7979</v>
      </c>
      <c r="C17" s="1"/>
      <c r="D17" s="1" t="s">
        <v>46</v>
      </c>
      <c r="E17" s="1"/>
      <c r="F17" s="26">
        <v>3984.3</v>
      </c>
      <c r="G17" s="1"/>
      <c r="H17" s="1"/>
      <c r="I17" s="1"/>
    </row>
    <row r="18" spans="1:9" ht="12.75">
      <c r="A18" s="1" t="s">
        <v>44</v>
      </c>
      <c r="B18" s="26">
        <v>0.86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0.46</v>
      </c>
      <c r="C19" s="1"/>
      <c r="D19" s="1" t="s">
        <v>65</v>
      </c>
      <c r="E19" s="1"/>
      <c r="F19" s="26">
        <v>160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123478.47480000001</v>
      </c>
      <c r="H23" s="1"/>
      <c r="I23" s="1"/>
    </row>
    <row r="24" spans="1:9" ht="31.5" customHeight="1">
      <c r="A24" s="15" t="s">
        <v>0</v>
      </c>
      <c r="B24" s="62" t="s">
        <v>50</v>
      </c>
      <c r="C24" s="63" t="s">
        <v>76</v>
      </c>
      <c r="D24" s="63" t="s">
        <v>55</v>
      </c>
      <c r="E24" s="63" t="s">
        <v>56</v>
      </c>
      <c r="F24" s="59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118960.4976</v>
      </c>
      <c r="H25" s="1"/>
      <c r="I25" s="1"/>
    </row>
    <row r="26" spans="1:9" ht="12.75">
      <c r="A26" s="76"/>
      <c r="B26" s="20" t="s">
        <v>3</v>
      </c>
      <c r="C26" s="34">
        <f>B18</f>
        <v>0.86</v>
      </c>
      <c r="D26" s="34">
        <v>4400</v>
      </c>
      <c r="E26" s="29">
        <v>1.5</v>
      </c>
      <c r="F26" s="21">
        <v>12</v>
      </c>
      <c r="G26" s="38">
        <f>C26*D26*E26*F26</f>
        <v>68112</v>
      </c>
      <c r="H26" s="1"/>
      <c r="I26" s="1"/>
    </row>
    <row r="27" spans="1:9" ht="12.75">
      <c r="A27" s="76"/>
      <c r="B27" s="20" t="s">
        <v>4</v>
      </c>
      <c r="C27" s="34">
        <f>B19</f>
        <v>0.46</v>
      </c>
      <c r="D27" s="34">
        <v>4300</v>
      </c>
      <c r="E27" s="34">
        <v>1.3</v>
      </c>
      <c r="F27" s="21">
        <v>12</v>
      </c>
      <c r="G27" s="38">
        <f>C27*D27*E27*F27</f>
        <v>30856.800000000003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98968.8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19991.6976</v>
      </c>
      <c r="H29" s="1"/>
      <c r="I29" s="1"/>
    </row>
    <row r="30" spans="1:9" ht="21">
      <c r="A30" s="13" t="s">
        <v>0</v>
      </c>
      <c r="B30" s="14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2805.5</v>
      </c>
      <c r="E31" s="6"/>
      <c r="F31" s="6">
        <v>12</v>
      </c>
      <c r="G31" s="39">
        <f>C31*D31*F31</f>
        <v>1787.6646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2805.5</v>
      </c>
      <c r="E32" s="6"/>
      <c r="F32" s="6">
        <v>12</v>
      </c>
      <c r="G32" s="39">
        <f>C32*D32*F32</f>
        <v>168.32999999999998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2805.5</v>
      </c>
      <c r="E33" s="6"/>
      <c r="F33" s="6">
        <v>12</v>
      </c>
      <c r="G33" s="39">
        <f>C33*D33*F33</f>
        <v>605.9879999999999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2805.5</v>
      </c>
      <c r="E34" s="6"/>
      <c r="F34" s="6">
        <v>12</v>
      </c>
      <c r="G34" s="39">
        <f>C34*D34*F34</f>
        <v>1955.9946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56959.303199999995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25">
        <f>F19*1.5/12</f>
        <v>20</v>
      </c>
      <c r="E37" s="6"/>
      <c r="F37" s="6">
        <v>12</v>
      </c>
      <c r="G37" s="39">
        <f>C37*F37*D37</f>
        <v>24242.4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25">
        <f>F19*1.5/12</f>
        <v>20</v>
      </c>
      <c r="E38" s="6"/>
      <c r="F38" s="6">
        <v>12</v>
      </c>
      <c r="G38" s="39">
        <f>C38*D38*F38</f>
        <v>9590.400000000001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560</v>
      </c>
      <c r="E39" s="6"/>
      <c r="F39" s="6">
        <v>12</v>
      </c>
      <c r="G39" s="39">
        <f>C39*D39*F39</f>
        <v>20764.8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789.3</v>
      </c>
      <c r="E40" s="6"/>
      <c r="F40" s="6"/>
      <c r="G40" s="39">
        <f>C40*D40</f>
        <v>595.9214999999999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2805.5</v>
      </c>
      <c r="E41" s="6"/>
      <c r="F41" s="6">
        <v>6</v>
      </c>
      <c r="G41" s="39">
        <f>C41*D41*F41</f>
        <v>45.4491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2805.5</v>
      </c>
      <c r="E45" s="6"/>
      <c r="F45" s="6">
        <v>6</v>
      </c>
      <c r="G45" s="39">
        <f>C45*D45*F45</f>
        <v>504.98999999999995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2805.5</v>
      </c>
      <c r="E46" s="6"/>
      <c r="F46" s="6">
        <v>6</v>
      </c>
      <c r="G46" s="39">
        <f>C46*D46*F46</f>
        <v>420.82500000000005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2805.5</v>
      </c>
      <c r="E47" s="6"/>
      <c r="F47" s="6">
        <v>12</v>
      </c>
      <c r="G47" s="39">
        <f>C47*D47*F47</f>
        <v>794.5176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0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109693</v>
      </c>
      <c r="H49" s="1"/>
      <c r="I49" s="1"/>
    </row>
    <row r="50" spans="1:9" ht="15.75">
      <c r="A50" s="47">
        <v>5</v>
      </c>
      <c r="B50" s="82" t="s">
        <v>33</v>
      </c>
      <c r="C50" s="83"/>
      <c r="D50" s="83"/>
      <c r="E50" s="83"/>
      <c r="F50" s="84"/>
      <c r="G50" s="48">
        <v>26656</v>
      </c>
      <c r="H50" s="1"/>
      <c r="I50" s="1"/>
    </row>
    <row r="51" spans="1:9" ht="15.75">
      <c r="A51" s="47">
        <v>6</v>
      </c>
      <c r="B51" s="82" t="s">
        <v>34</v>
      </c>
      <c r="C51" s="83"/>
      <c r="D51" s="83"/>
      <c r="E51" s="83"/>
      <c r="F51" s="84"/>
      <c r="G51" s="48">
        <v>36113</v>
      </c>
      <c r="H51" s="1"/>
      <c r="I51" s="1"/>
    </row>
    <row r="52" spans="1:9" ht="31.5">
      <c r="A52" s="3">
        <v>7</v>
      </c>
      <c r="B52" s="49" t="s">
        <v>74</v>
      </c>
      <c r="C52" s="50">
        <v>0.67</v>
      </c>
      <c r="D52" s="51"/>
      <c r="E52" s="61">
        <f>B16</f>
        <v>2805.5</v>
      </c>
      <c r="F52" s="51">
        <v>12</v>
      </c>
      <c r="G52" s="43">
        <f>C52*E52*F52</f>
        <v>22556.22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375455.998</v>
      </c>
      <c r="H53" s="1"/>
      <c r="I53" s="1"/>
    </row>
    <row r="54" spans="1:9" ht="15.75">
      <c r="A54" s="68" t="s">
        <v>111</v>
      </c>
      <c r="B54" s="69"/>
      <c r="C54" s="69"/>
      <c r="D54" s="69"/>
      <c r="E54" s="69"/>
      <c r="F54" s="69"/>
      <c r="G54" s="36">
        <f>G53/100*5</f>
        <v>18772.799899999998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394228.7979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11.709998155409018</v>
      </c>
      <c r="H56" s="1"/>
      <c r="I56" s="1"/>
    </row>
    <row r="57" spans="1:9" ht="15.75">
      <c r="A57" s="1" t="s">
        <v>112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1" t="s">
        <v>113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1" t="s">
        <v>103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1" t="s">
        <v>91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F50"/>
    <mergeCell ref="B51:F51"/>
    <mergeCell ref="E1:G1"/>
    <mergeCell ref="E2:G2"/>
    <mergeCell ref="E3:G3"/>
    <mergeCell ref="A8:C8"/>
    <mergeCell ref="A55:F55"/>
    <mergeCell ref="A56:F56"/>
    <mergeCell ref="A54:F54"/>
    <mergeCell ref="B49:F49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selection activeCell="B69" sqref="B69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70</v>
      </c>
      <c r="C13" s="2" t="s">
        <v>41</v>
      </c>
      <c r="D13" s="8">
        <v>7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14.370044639670335</v>
      </c>
      <c r="C15" s="1"/>
      <c r="D15" s="1" t="s">
        <v>45</v>
      </c>
      <c r="E15" s="1"/>
      <c r="F15" s="26">
        <v>138</v>
      </c>
      <c r="G15" s="1"/>
      <c r="H15" s="1"/>
      <c r="I15" s="1"/>
    </row>
    <row r="16" spans="1:9" ht="27.75" customHeight="1">
      <c r="A16" s="19" t="s">
        <v>60</v>
      </c>
      <c r="B16" s="32">
        <v>2289.2</v>
      </c>
      <c r="C16" s="1"/>
      <c r="D16" s="73" t="s">
        <v>58</v>
      </c>
      <c r="E16" s="74"/>
      <c r="F16" s="32">
        <v>875.5</v>
      </c>
      <c r="G16" s="1"/>
      <c r="H16" s="1"/>
      <c r="I16" s="1"/>
    </row>
    <row r="17" spans="1:9" ht="12.75">
      <c r="A17" s="1" t="s">
        <v>43</v>
      </c>
      <c r="B17" s="44">
        <f>G55</f>
        <v>394750.87426959997</v>
      </c>
      <c r="C17" s="1"/>
      <c r="D17" s="1" t="s">
        <v>46</v>
      </c>
      <c r="E17" s="1"/>
      <c r="F17" s="26">
        <v>1231</v>
      </c>
      <c r="G17" s="1"/>
      <c r="H17" s="1"/>
      <c r="I17" s="1"/>
    </row>
    <row r="18" spans="1:9" ht="12.75">
      <c r="A18" s="1" t="s">
        <v>44</v>
      </c>
      <c r="B18" s="26">
        <v>0.67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0.15</v>
      </c>
      <c r="C19" s="1"/>
      <c r="D19" s="1" t="s">
        <v>65</v>
      </c>
      <c r="E19" s="1"/>
      <c r="F19" s="26">
        <v>113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79563.97967999999</v>
      </c>
      <c r="H23" s="1"/>
      <c r="I23" s="1"/>
    </row>
    <row r="24" spans="1:9" ht="31.5" customHeight="1">
      <c r="A24" s="15" t="s">
        <v>0</v>
      </c>
      <c r="B24" s="11" t="s">
        <v>50</v>
      </c>
      <c r="C24" s="11" t="s">
        <v>76</v>
      </c>
      <c r="D24" s="11" t="s">
        <v>55</v>
      </c>
      <c r="E24" s="11" t="s">
        <v>56</v>
      </c>
      <c r="F24" s="11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75877.452</v>
      </c>
      <c r="H25" s="1"/>
      <c r="I25" s="1"/>
    </row>
    <row r="26" spans="1:9" ht="12.75">
      <c r="A26" s="76"/>
      <c r="B26" s="20" t="s">
        <v>3</v>
      </c>
      <c r="C26" s="34">
        <f>B18</f>
        <v>0.67</v>
      </c>
      <c r="D26" s="34">
        <v>4400</v>
      </c>
      <c r="E26" s="29">
        <v>1.5</v>
      </c>
      <c r="F26" s="21">
        <v>12</v>
      </c>
      <c r="G26" s="38">
        <f>C26*D26*E26*F26</f>
        <v>53064</v>
      </c>
      <c r="H26" s="1"/>
      <c r="I26" s="1"/>
    </row>
    <row r="27" spans="1:9" ht="12.75">
      <c r="A27" s="76"/>
      <c r="B27" s="20" t="s">
        <v>4</v>
      </c>
      <c r="C27" s="34">
        <f>B19</f>
        <v>0.15</v>
      </c>
      <c r="D27" s="34">
        <v>4300</v>
      </c>
      <c r="E27" s="34">
        <v>1.3</v>
      </c>
      <c r="F27" s="21">
        <v>12</v>
      </c>
      <c r="G27" s="38">
        <f>C27*D27*E27*F27</f>
        <v>10062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63126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12751.452</v>
      </c>
      <c r="H29" s="1"/>
      <c r="I29" s="1"/>
    </row>
    <row r="30" spans="1:9" ht="21">
      <c r="A30" s="13" t="s">
        <v>0</v>
      </c>
      <c r="B30" s="59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2289.2</v>
      </c>
      <c r="E31" s="6"/>
      <c r="F31" s="6">
        <v>12</v>
      </c>
      <c r="G31" s="39">
        <f>C31*D31*F31</f>
        <v>1458.67824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2289.2</v>
      </c>
      <c r="E32" s="6"/>
      <c r="F32" s="6">
        <v>12</v>
      </c>
      <c r="G32" s="39">
        <f>C32*D32*F32</f>
        <v>137.352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2289.2</v>
      </c>
      <c r="E33" s="6"/>
      <c r="F33" s="6">
        <v>12</v>
      </c>
      <c r="G33" s="39">
        <f>C33*D33*F33</f>
        <v>494.46719999999993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2289.2</v>
      </c>
      <c r="E34" s="6"/>
      <c r="F34" s="6">
        <v>12</v>
      </c>
      <c r="G34" s="39">
        <f>C34*D34*F34</f>
        <v>1596.0302399999996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76236.33748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25">
        <f>F19*1.5/12</f>
        <v>14.125</v>
      </c>
      <c r="E37" s="6"/>
      <c r="F37" s="6">
        <v>12</v>
      </c>
      <c r="G37" s="39">
        <f>C37*F37*D37</f>
        <v>17121.195000000003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25">
        <f>F19*1.5/12</f>
        <v>14.125</v>
      </c>
      <c r="E38" s="6"/>
      <c r="F38" s="6">
        <v>12</v>
      </c>
      <c r="G38" s="39">
        <f>C38*D38*F38</f>
        <v>6773.220000000001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1365</v>
      </c>
      <c r="E39" s="6"/>
      <c r="F39" s="6">
        <v>12</v>
      </c>
      <c r="G39" s="39">
        <f>C39*D39*F39</f>
        <v>50614.2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380</v>
      </c>
      <c r="E40" s="6"/>
      <c r="F40" s="6"/>
      <c r="G40" s="39">
        <f>C40*D40</f>
        <v>286.9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2289.2</v>
      </c>
      <c r="E41" s="6"/>
      <c r="F41" s="6">
        <v>6</v>
      </c>
      <c r="G41" s="39">
        <f>C41*D41*F41</f>
        <v>37.08504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2289.2</v>
      </c>
      <c r="E45" s="6"/>
      <c r="F45" s="6">
        <v>6</v>
      </c>
      <c r="G45" s="39">
        <f>C45*D45*F45</f>
        <v>412.0559999999999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2289.2</v>
      </c>
      <c r="E46" s="6"/>
      <c r="F46" s="6">
        <v>6</v>
      </c>
      <c r="G46" s="39">
        <f>C46*D46*F46</f>
        <v>343.38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2289.2</v>
      </c>
      <c r="E47" s="6"/>
      <c r="F47" s="6">
        <v>12</v>
      </c>
      <c r="G47" s="39">
        <f>C47*D47*F47</f>
        <v>648.30144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49536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85209</v>
      </c>
      <c r="H49" s="1"/>
      <c r="I49" s="1"/>
    </row>
    <row r="50" spans="1:9" ht="15.75">
      <c r="A50" s="47">
        <v>5</v>
      </c>
      <c r="B50" s="70" t="s">
        <v>33</v>
      </c>
      <c r="C50" s="71"/>
      <c r="D50" s="71"/>
      <c r="E50" s="71"/>
      <c r="F50" s="72"/>
      <c r="G50" s="48">
        <v>26646</v>
      </c>
      <c r="H50" s="1"/>
      <c r="I50" s="1"/>
    </row>
    <row r="51" spans="1:9" ht="15.75">
      <c r="A51" s="47">
        <v>6</v>
      </c>
      <c r="B51" s="82" t="s">
        <v>34</v>
      </c>
      <c r="C51" s="83"/>
      <c r="D51" s="83"/>
      <c r="E51" s="83"/>
      <c r="F51" s="84"/>
      <c r="G51" s="48">
        <v>36810</v>
      </c>
      <c r="H51" s="1"/>
      <c r="I51" s="1"/>
    </row>
    <row r="52" spans="1:9" ht="31.5">
      <c r="A52" s="3">
        <v>7</v>
      </c>
      <c r="B52" s="49" t="s">
        <v>74</v>
      </c>
      <c r="C52" s="50">
        <v>0.67</v>
      </c>
      <c r="D52" s="51"/>
      <c r="E52" s="60">
        <f>B16</f>
        <v>2289.2</v>
      </c>
      <c r="F52" s="51">
        <v>12</v>
      </c>
      <c r="G52" s="43">
        <f>C52*E52*F52</f>
        <v>18405.167999999998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372406.48516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22344.389109599997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394750.87426959997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14.370044639670335</v>
      </c>
      <c r="H56" s="1"/>
      <c r="I56" s="1"/>
    </row>
    <row r="57" spans="1:9" ht="15.75">
      <c r="A57" s="56" t="s">
        <v>108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109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75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91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F50"/>
    <mergeCell ref="B51:F51"/>
    <mergeCell ref="A55:F55"/>
    <mergeCell ref="A56:F56"/>
    <mergeCell ref="A54:F54"/>
    <mergeCell ref="B49:F49"/>
    <mergeCell ref="E1:G1"/>
    <mergeCell ref="E2:G2"/>
    <mergeCell ref="E3:G3"/>
    <mergeCell ref="A8:C8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3">
      <selection activeCell="I35" sqref="I35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70</v>
      </c>
      <c r="C13" s="2" t="s">
        <v>41</v>
      </c>
      <c r="D13" s="8">
        <v>5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14.370020982641064</v>
      </c>
      <c r="C15" s="1"/>
      <c r="D15" s="1" t="s">
        <v>45</v>
      </c>
      <c r="E15" s="1"/>
      <c r="F15" s="26">
        <v>141.9</v>
      </c>
      <c r="G15" s="1"/>
      <c r="H15" s="1"/>
      <c r="I15" s="1"/>
    </row>
    <row r="16" spans="1:9" ht="27.75" customHeight="1">
      <c r="A16" s="19" t="s">
        <v>60</v>
      </c>
      <c r="B16" s="32">
        <v>2077.7</v>
      </c>
      <c r="C16" s="1"/>
      <c r="D16" s="73" t="s">
        <v>58</v>
      </c>
      <c r="E16" s="74"/>
      <c r="F16" s="32">
        <v>550</v>
      </c>
      <c r="G16" s="1"/>
      <c r="H16" s="1"/>
      <c r="I16" s="1"/>
    </row>
    <row r="17" spans="1:9" ht="12.75">
      <c r="A17" s="1" t="s">
        <v>43</v>
      </c>
      <c r="B17" s="44">
        <f>G55</f>
        <v>358279.1111476</v>
      </c>
      <c r="C17" s="1"/>
      <c r="D17" s="1" t="s">
        <v>46</v>
      </c>
      <c r="E17" s="1"/>
      <c r="F17" s="26">
        <v>270</v>
      </c>
      <c r="G17" s="1"/>
      <c r="H17" s="1"/>
      <c r="I17" s="1"/>
    </row>
    <row r="18" spans="1:9" ht="12.75">
      <c r="A18" s="1" t="s">
        <v>44</v>
      </c>
      <c r="B18" s="26">
        <v>0.36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0.15</v>
      </c>
      <c r="C19" s="1"/>
      <c r="D19" s="1" t="s">
        <v>65</v>
      </c>
      <c r="E19" s="1"/>
      <c r="F19" s="26">
        <v>103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55423.78008</v>
      </c>
      <c r="H23" s="1"/>
      <c r="I23" s="1"/>
    </row>
    <row r="24" spans="1:9" ht="31.5" customHeight="1">
      <c r="A24" s="15" t="s">
        <v>0</v>
      </c>
      <c r="B24" s="11" t="s">
        <v>50</v>
      </c>
      <c r="C24" s="11" t="s">
        <v>76</v>
      </c>
      <c r="D24" s="11" t="s">
        <v>55</v>
      </c>
      <c r="E24" s="11" t="s">
        <v>56</v>
      </c>
      <c r="F24" s="11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52077.852</v>
      </c>
      <c r="H25" s="1"/>
      <c r="I25" s="1"/>
    </row>
    <row r="26" spans="1:9" ht="12.75">
      <c r="A26" s="76"/>
      <c r="B26" s="20" t="s">
        <v>3</v>
      </c>
      <c r="C26" s="34">
        <f>B18</f>
        <v>0.36</v>
      </c>
      <c r="D26" s="34">
        <v>4400</v>
      </c>
      <c r="E26" s="29">
        <v>1.75</v>
      </c>
      <c r="F26" s="21">
        <v>12</v>
      </c>
      <c r="G26" s="38">
        <f>C26*D26*E26*F26</f>
        <v>33264</v>
      </c>
      <c r="H26" s="1"/>
      <c r="I26" s="1"/>
    </row>
    <row r="27" spans="1:9" ht="12.75">
      <c r="A27" s="76"/>
      <c r="B27" s="20" t="s">
        <v>4</v>
      </c>
      <c r="C27" s="34">
        <f>B19</f>
        <v>0.15</v>
      </c>
      <c r="D27" s="34">
        <v>4300</v>
      </c>
      <c r="E27" s="34">
        <v>1.3</v>
      </c>
      <c r="F27" s="21">
        <v>12</v>
      </c>
      <c r="G27" s="38">
        <f>C27*D27*E27*F27</f>
        <v>10062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43326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8751.851999999999</v>
      </c>
      <c r="H29" s="1"/>
      <c r="I29" s="1"/>
    </row>
    <row r="30" spans="1:9" ht="21">
      <c r="A30" s="13" t="s">
        <v>0</v>
      </c>
      <c r="B30" s="59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2077.7</v>
      </c>
      <c r="E31" s="6"/>
      <c r="F31" s="6">
        <v>12</v>
      </c>
      <c r="G31" s="39">
        <f>C31*D31*F31</f>
        <v>1323.9104399999999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2077.7</v>
      </c>
      <c r="E32" s="6"/>
      <c r="F32" s="6">
        <v>12</v>
      </c>
      <c r="G32" s="39">
        <f>C32*D32*F32</f>
        <v>124.66199999999998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2077.7</v>
      </c>
      <c r="E33" s="6"/>
      <c r="F33" s="6">
        <v>12</v>
      </c>
      <c r="G33" s="39">
        <f>C33*D33*F33</f>
        <v>448.78319999999997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2077.7</v>
      </c>
      <c r="E34" s="6"/>
      <c r="F34" s="6">
        <v>12</v>
      </c>
      <c r="G34" s="39">
        <f>C34*D34*F34</f>
        <v>1448.57244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61196.67337999999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25">
        <f>F19*1.5/12</f>
        <v>12.875</v>
      </c>
      <c r="E37" s="6"/>
      <c r="F37" s="6">
        <v>12</v>
      </c>
      <c r="G37" s="39">
        <f>C37*F37*D37</f>
        <v>15606.045000000002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25">
        <f>F19*1.5/12</f>
        <v>12.875</v>
      </c>
      <c r="E38" s="6"/>
      <c r="F38" s="6">
        <v>12</v>
      </c>
      <c r="G38" s="39">
        <f>C38*D38*F38</f>
        <v>6173.82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1020</v>
      </c>
      <c r="E39" s="6"/>
      <c r="F39" s="6">
        <v>12</v>
      </c>
      <c r="G39" s="39">
        <f>C39*D39*F39</f>
        <v>37821.6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380.8</v>
      </c>
      <c r="E40" s="6"/>
      <c r="F40" s="6"/>
      <c r="G40" s="39">
        <f>C40*D40</f>
        <v>287.504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2077.7</v>
      </c>
      <c r="E41" s="6"/>
      <c r="F41" s="6">
        <v>6</v>
      </c>
      <c r="G41" s="39">
        <f>C41*D41*F41</f>
        <v>33.658739999999995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2077.7</v>
      </c>
      <c r="E45" s="6"/>
      <c r="F45" s="6">
        <v>6</v>
      </c>
      <c r="G45" s="39">
        <f>C45*D45*F45</f>
        <v>373.98599999999993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2077.7</v>
      </c>
      <c r="E46" s="6"/>
      <c r="F46" s="6">
        <v>6</v>
      </c>
      <c r="G46" s="39">
        <f>C46*D46*F46</f>
        <v>311.655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2077.7</v>
      </c>
      <c r="E47" s="6"/>
      <c r="F47" s="6">
        <v>12</v>
      </c>
      <c r="G47" s="39">
        <f>C47*D47*F47</f>
        <v>588.40464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58342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88739</v>
      </c>
      <c r="H49" s="1"/>
      <c r="I49" s="1"/>
    </row>
    <row r="50" spans="1:9" ht="15.75">
      <c r="A50" s="47">
        <v>5</v>
      </c>
      <c r="B50" s="82" t="s">
        <v>33</v>
      </c>
      <c r="C50" s="83"/>
      <c r="D50" s="83"/>
      <c r="E50" s="83"/>
      <c r="F50" s="84"/>
      <c r="G50" s="48">
        <v>24184</v>
      </c>
      <c r="H50" s="1"/>
      <c r="I50" s="1"/>
    </row>
    <row r="51" spans="1:9" ht="15.75">
      <c r="A51" s="47">
        <v>6</v>
      </c>
      <c r="B51" s="82" t="s">
        <v>34</v>
      </c>
      <c r="C51" s="83"/>
      <c r="D51" s="83"/>
      <c r="E51" s="83"/>
      <c r="F51" s="84"/>
      <c r="G51" s="48">
        <v>33409</v>
      </c>
      <c r="H51" s="1"/>
      <c r="I51" s="1"/>
    </row>
    <row r="52" spans="1:9" ht="31.5">
      <c r="A52" s="3">
        <v>7</v>
      </c>
      <c r="B52" s="49" t="s">
        <v>74</v>
      </c>
      <c r="C52" s="50">
        <v>0.67</v>
      </c>
      <c r="D52" s="51"/>
      <c r="E52" s="61">
        <f>B16</f>
        <v>2077.7</v>
      </c>
      <c r="F52" s="51">
        <v>12</v>
      </c>
      <c r="G52" s="43">
        <f>C52*E52*F52</f>
        <v>16704.708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337999.16146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20279.949687599998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358279.1111476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14.370020982641064</v>
      </c>
      <c r="H56" s="1"/>
      <c r="I56" s="1"/>
    </row>
    <row r="57" spans="1:9" ht="15.75">
      <c r="A57" s="1" t="s">
        <v>106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1" t="s">
        <v>107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1" t="s">
        <v>103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1" t="s">
        <v>91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F50"/>
    <mergeCell ref="B51:F51"/>
    <mergeCell ref="A55:F55"/>
    <mergeCell ref="A56:F56"/>
    <mergeCell ref="A54:F54"/>
    <mergeCell ref="B49:F49"/>
    <mergeCell ref="E1:G1"/>
    <mergeCell ref="E2:G2"/>
    <mergeCell ref="E3:G3"/>
    <mergeCell ref="A8:C8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70</v>
      </c>
      <c r="C13" s="2" t="s">
        <v>41</v>
      </c>
      <c r="D13" s="8">
        <v>4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14.369995000708983</v>
      </c>
      <c r="C15" s="1"/>
      <c r="D15" s="1" t="s">
        <v>45</v>
      </c>
      <c r="E15" s="1"/>
      <c r="F15" s="26">
        <v>604.8</v>
      </c>
      <c r="G15" s="1"/>
      <c r="H15" s="1"/>
      <c r="I15" s="1"/>
    </row>
    <row r="16" spans="1:9" ht="27.75" customHeight="1">
      <c r="A16" s="19" t="s">
        <v>60</v>
      </c>
      <c r="B16" s="32">
        <v>7522.5</v>
      </c>
      <c r="C16" s="1"/>
      <c r="D16" s="73" t="s">
        <v>58</v>
      </c>
      <c r="E16" s="74"/>
      <c r="F16" s="32">
        <v>1009</v>
      </c>
      <c r="G16" s="1"/>
      <c r="H16" s="1"/>
      <c r="I16" s="1"/>
    </row>
    <row r="17" spans="1:9" ht="12.75">
      <c r="A17" s="1" t="s">
        <v>43</v>
      </c>
      <c r="B17" s="44">
        <f>G55</f>
        <v>1297179.448714</v>
      </c>
      <c r="C17" s="1"/>
      <c r="D17" s="1" t="s">
        <v>46</v>
      </c>
      <c r="E17" s="1"/>
      <c r="F17" s="26">
        <v>4838</v>
      </c>
      <c r="G17" s="1"/>
      <c r="H17" s="1"/>
      <c r="I17" s="1"/>
    </row>
    <row r="18" spans="1:9" ht="12.75">
      <c r="A18" s="1" t="s">
        <v>44</v>
      </c>
      <c r="B18" s="26">
        <v>1.4</v>
      </c>
      <c r="C18" s="1"/>
      <c r="D18" s="1" t="s">
        <v>47</v>
      </c>
      <c r="E18" s="1"/>
      <c r="F18" s="26">
        <v>300</v>
      </c>
      <c r="G18" s="1"/>
      <c r="H18" s="1"/>
      <c r="I18" s="1"/>
    </row>
    <row r="19" spans="1:9" ht="12.75">
      <c r="A19" s="1" t="s">
        <v>59</v>
      </c>
      <c r="B19" s="26">
        <v>0.64</v>
      </c>
      <c r="C19" s="1"/>
      <c r="D19" s="1" t="s">
        <v>65</v>
      </c>
      <c r="E19" s="1"/>
      <c r="F19" s="26">
        <v>385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219208.2564</v>
      </c>
      <c r="H23" s="1"/>
      <c r="I23" s="1"/>
    </row>
    <row r="24" spans="1:9" ht="31.5" customHeight="1">
      <c r="A24" s="15" t="s">
        <v>0</v>
      </c>
      <c r="B24" s="11" t="s">
        <v>50</v>
      </c>
      <c r="C24" s="11" t="s">
        <v>76</v>
      </c>
      <c r="D24" s="11" t="s">
        <v>55</v>
      </c>
      <c r="E24" s="11" t="s">
        <v>56</v>
      </c>
      <c r="F24" s="11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207094.02240000002</v>
      </c>
      <c r="H25" s="1"/>
      <c r="I25" s="1"/>
    </row>
    <row r="26" spans="1:9" ht="12.75">
      <c r="A26" s="76"/>
      <c r="B26" s="20" t="s">
        <v>3</v>
      </c>
      <c r="C26" s="34">
        <f>B18</f>
        <v>1.4</v>
      </c>
      <c r="D26" s="34">
        <v>4400</v>
      </c>
      <c r="E26" s="29">
        <v>1.75</v>
      </c>
      <c r="F26" s="21">
        <v>12</v>
      </c>
      <c r="G26" s="38">
        <f>C26*D26*E26*F26</f>
        <v>129360</v>
      </c>
      <c r="H26" s="1"/>
      <c r="I26" s="1"/>
    </row>
    <row r="27" spans="1:9" ht="12.75">
      <c r="A27" s="76"/>
      <c r="B27" s="20" t="s">
        <v>4</v>
      </c>
      <c r="C27" s="34">
        <f>B19</f>
        <v>0.64</v>
      </c>
      <c r="D27" s="34">
        <v>4300</v>
      </c>
      <c r="E27" s="34">
        <v>1.3</v>
      </c>
      <c r="F27" s="21">
        <v>12</v>
      </c>
      <c r="G27" s="38">
        <f>C27*D27*E27*F27</f>
        <v>42931.2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172291.2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34802.8224</v>
      </c>
      <c r="H29" s="1"/>
      <c r="I29" s="1"/>
    </row>
    <row r="30" spans="1:9" ht="21">
      <c r="A30" s="13" t="s">
        <v>0</v>
      </c>
      <c r="B30" s="59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7522.5</v>
      </c>
      <c r="E31" s="6"/>
      <c r="F31" s="6">
        <v>12</v>
      </c>
      <c r="G31" s="39">
        <f>C31*D31*F31</f>
        <v>4793.3369999999995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7522.5</v>
      </c>
      <c r="E32" s="6"/>
      <c r="F32" s="6">
        <v>12</v>
      </c>
      <c r="G32" s="39">
        <f>C32*D32*F32</f>
        <v>451.35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7522.5</v>
      </c>
      <c r="E33" s="6"/>
      <c r="F33" s="6">
        <v>12</v>
      </c>
      <c r="G33" s="39">
        <f>C33*D33*F33</f>
        <v>1624.8600000000001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7522.5</v>
      </c>
      <c r="E34" s="6"/>
      <c r="F34" s="6">
        <v>12</v>
      </c>
      <c r="G34" s="39">
        <f>C34*D34*F34</f>
        <v>5244.687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164859.0405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25">
        <f>F19*1.5/12</f>
        <v>48.125</v>
      </c>
      <c r="E37" s="6"/>
      <c r="F37" s="6">
        <v>12</v>
      </c>
      <c r="G37" s="39">
        <f>C37*F37*D37</f>
        <v>58333.27500000001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25">
        <f>F19*1.5/12</f>
        <v>48.125</v>
      </c>
      <c r="E38" s="6"/>
      <c r="F38" s="6">
        <v>12</v>
      </c>
      <c r="G38" s="39">
        <f>C38*D38*F38</f>
        <v>23076.9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2100</v>
      </c>
      <c r="E39" s="6"/>
      <c r="F39" s="6">
        <v>12</v>
      </c>
      <c r="G39" s="39">
        <f>C39*D39*F39</f>
        <v>77868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1120.8</v>
      </c>
      <c r="E40" s="6"/>
      <c r="F40" s="6"/>
      <c r="G40" s="39">
        <f>C40*D40</f>
        <v>846.204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7522.5</v>
      </c>
      <c r="E41" s="6"/>
      <c r="F41" s="6">
        <v>6</v>
      </c>
      <c r="G41" s="39">
        <f>C41*D41*F41</f>
        <v>121.86450000000002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7522.5</v>
      </c>
      <c r="E45" s="6"/>
      <c r="F45" s="6">
        <v>6</v>
      </c>
      <c r="G45" s="39">
        <f>C45*D45*F45</f>
        <v>1354.05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7522.5</v>
      </c>
      <c r="E46" s="6"/>
      <c r="F46" s="6">
        <v>6</v>
      </c>
      <c r="G46" s="39">
        <f>C46*D46*F46</f>
        <v>1128.375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7522.5</v>
      </c>
      <c r="E47" s="6"/>
      <c r="F47" s="6">
        <v>12</v>
      </c>
      <c r="G47" s="39">
        <f>C47*D47*F47</f>
        <v>2130.3720000000003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225799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344883</v>
      </c>
      <c r="H49" s="1"/>
      <c r="I49" s="1"/>
    </row>
    <row r="50" spans="1:9" ht="15.75">
      <c r="A50" s="47">
        <v>5</v>
      </c>
      <c r="B50" s="82" t="s">
        <v>33</v>
      </c>
      <c r="C50" s="83"/>
      <c r="D50" s="83"/>
      <c r="E50" s="83"/>
      <c r="F50" s="84"/>
      <c r="G50" s="48">
        <v>87562</v>
      </c>
      <c r="H50" s="1"/>
      <c r="I50" s="1"/>
    </row>
    <row r="51" spans="1:9" ht="15.75">
      <c r="A51" s="47">
        <v>6</v>
      </c>
      <c r="B51" s="82" t="s">
        <v>34</v>
      </c>
      <c r="C51" s="83"/>
      <c r="D51" s="83"/>
      <c r="E51" s="83"/>
      <c r="F51" s="84"/>
      <c r="G51" s="48">
        <v>120962</v>
      </c>
      <c r="H51" s="1"/>
      <c r="I51" s="1"/>
    </row>
    <row r="52" spans="1:9" ht="31.5">
      <c r="A52" s="3">
        <v>7</v>
      </c>
      <c r="B52" s="49" t="s">
        <v>74</v>
      </c>
      <c r="C52" s="50">
        <v>0.67</v>
      </c>
      <c r="D52" s="51"/>
      <c r="E52" s="60">
        <f>B16</f>
        <v>7522.5</v>
      </c>
      <c r="F52" s="51">
        <v>12</v>
      </c>
      <c r="G52" s="43">
        <f>C52*E52*F52</f>
        <v>60480.90000000001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1223754.1968999999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73425.25181399999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1297179.448714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14.369995000708983</v>
      </c>
      <c r="H56" s="1"/>
      <c r="I56" s="1"/>
    </row>
    <row r="57" spans="1:9" ht="15.75">
      <c r="A57" s="56" t="s">
        <v>104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105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83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91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F50"/>
    <mergeCell ref="B51:F51"/>
    <mergeCell ref="A55:F55"/>
    <mergeCell ref="A56:F56"/>
    <mergeCell ref="A54:F54"/>
    <mergeCell ref="B49:F49"/>
    <mergeCell ref="E1:G1"/>
    <mergeCell ref="E2:G2"/>
    <mergeCell ref="E3:G3"/>
    <mergeCell ref="A8:C8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6">
      <selection activeCell="K32" sqref="K32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209</v>
      </c>
      <c r="C13" s="2" t="s">
        <v>41</v>
      </c>
      <c r="D13" s="8" t="s">
        <v>225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11.709980348600508</v>
      </c>
      <c r="C15" s="1"/>
      <c r="D15" s="1" t="s">
        <v>45</v>
      </c>
      <c r="E15" s="1"/>
      <c r="F15" s="26">
        <v>353.8</v>
      </c>
      <c r="G15" s="1"/>
      <c r="H15" s="1"/>
      <c r="I15" s="1"/>
    </row>
    <row r="16" spans="1:9" ht="27.75" customHeight="1">
      <c r="A16" s="19" t="s">
        <v>60</v>
      </c>
      <c r="B16" s="32">
        <v>2816.5</v>
      </c>
      <c r="C16" s="1"/>
      <c r="D16" s="73" t="s">
        <v>58</v>
      </c>
      <c r="E16" s="74"/>
      <c r="F16" s="32">
        <v>563.9</v>
      </c>
      <c r="G16" s="1"/>
      <c r="H16" s="1"/>
      <c r="I16" s="1"/>
    </row>
    <row r="17" spans="1:9" ht="12.75">
      <c r="A17" s="1" t="s">
        <v>43</v>
      </c>
      <c r="B17" s="44">
        <f>G55</f>
        <v>395773.91582199995</v>
      </c>
      <c r="C17" s="1"/>
      <c r="D17" s="1" t="s">
        <v>46</v>
      </c>
      <c r="E17" s="1"/>
      <c r="F17" s="26">
        <v>1905.2</v>
      </c>
      <c r="G17" s="1"/>
      <c r="H17" s="1"/>
      <c r="I17" s="1"/>
    </row>
    <row r="18" spans="1:9" ht="12.75">
      <c r="A18" s="1" t="s">
        <v>44</v>
      </c>
      <c r="B18" s="26">
        <v>0.55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0.45</v>
      </c>
      <c r="C19" s="1"/>
      <c r="D19" s="1" t="s">
        <v>65</v>
      </c>
      <c r="E19" s="1"/>
      <c r="F19" s="26">
        <v>164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93178.3836</v>
      </c>
      <c r="H23" s="1"/>
      <c r="I23" s="1"/>
    </row>
    <row r="24" spans="1:9" ht="31.5" customHeight="1">
      <c r="A24" s="15" t="s">
        <v>0</v>
      </c>
      <c r="B24" s="62" t="s">
        <v>50</v>
      </c>
      <c r="C24" s="64" t="s">
        <v>76</v>
      </c>
      <c r="D24" s="63" t="s">
        <v>55</v>
      </c>
      <c r="E24" s="63" t="s">
        <v>56</v>
      </c>
      <c r="F24" s="59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88642.692</v>
      </c>
      <c r="H25" s="1"/>
      <c r="I25" s="1"/>
    </row>
    <row r="26" spans="1:9" ht="12.75">
      <c r="A26" s="76"/>
      <c r="B26" s="20" t="s">
        <v>3</v>
      </c>
      <c r="C26" s="34">
        <f>B18</f>
        <v>0.55</v>
      </c>
      <c r="D26" s="34">
        <v>4400</v>
      </c>
      <c r="E26" s="29">
        <v>1.5</v>
      </c>
      <c r="F26" s="21">
        <v>12</v>
      </c>
      <c r="G26" s="38">
        <f>C26*D26*E26*F26</f>
        <v>43560</v>
      </c>
      <c r="H26" s="1"/>
      <c r="I26" s="1"/>
    </row>
    <row r="27" spans="1:9" ht="12.75">
      <c r="A27" s="76"/>
      <c r="B27" s="20" t="s">
        <v>4</v>
      </c>
      <c r="C27" s="34">
        <f>B19</f>
        <v>0.45</v>
      </c>
      <c r="D27" s="34">
        <v>4300</v>
      </c>
      <c r="E27" s="34">
        <v>1.3</v>
      </c>
      <c r="F27" s="21">
        <v>12</v>
      </c>
      <c r="G27" s="38">
        <f>C27*D27*E27*F27</f>
        <v>30186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73746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14896.692000000001</v>
      </c>
      <c r="H29" s="1"/>
      <c r="I29" s="1"/>
    </row>
    <row r="30" spans="1:9" ht="21">
      <c r="A30" s="13" t="s">
        <v>0</v>
      </c>
      <c r="B30" s="14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2816.5</v>
      </c>
      <c r="E31" s="6"/>
      <c r="F31" s="6">
        <v>12</v>
      </c>
      <c r="G31" s="39">
        <f>C31*D31*F31</f>
        <v>1794.6738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2816.5</v>
      </c>
      <c r="E32" s="6"/>
      <c r="F32" s="6">
        <v>12</v>
      </c>
      <c r="G32" s="39">
        <f>C32*D32*F32</f>
        <v>168.99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2816.5</v>
      </c>
      <c r="E33" s="6"/>
      <c r="F33" s="6">
        <v>12</v>
      </c>
      <c r="G33" s="39">
        <f>C33*D33*F33</f>
        <v>608.3639999999999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2816.5</v>
      </c>
      <c r="E34" s="6"/>
      <c r="F34" s="6">
        <v>12</v>
      </c>
      <c r="G34" s="39">
        <f>C34*D34*F34</f>
        <v>1963.6637999999998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55031.575099999995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6">
        <f>F19*1.5/12</f>
        <v>20.5</v>
      </c>
      <c r="E37" s="6"/>
      <c r="F37" s="6">
        <v>12</v>
      </c>
      <c r="G37" s="39">
        <f>C37*D37*F37</f>
        <v>24848.46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6">
        <f>F19*1.5/12</f>
        <v>20.5</v>
      </c>
      <c r="E38" s="6"/>
      <c r="F38" s="6">
        <v>12</v>
      </c>
      <c r="G38" s="39">
        <f>C38*D38*F38</f>
        <v>9830.16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485</v>
      </c>
      <c r="E39" s="6"/>
      <c r="F39" s="6">
        <v>12</v>
      </c>
      <c r="G39" s="39">
        <f>C39*D39*F39</f>
        <v>17983.8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790</v>
      </c>
      <c r="E40" s="6"/>
      <c r="F40" s="6"/>
      <c r="G40" s="39">
        <f>C40*D40</f>
        <v>596.45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2816.5</v>
      </c>
      <c r="E41" s="6"/>
      <c r="F41" s="6">
        <v>6</v>
      </c>
      <c r="G41" s="39">
        <f>C41*D41*F41</f>
        <v>45.627300000000005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2816.5</v>
      </c>
      <c r="E45" s="6"/>
      <c r="F45" s="6">
        <v>6</v>
      </c>
      <c r="G45" s="39">
        <f>C45*D45*F45</f>
        <v>506.9699999999999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2816.5</v>
      </c>
      <c r="E46" s="6"/>
      <c r="F46" s="6">
        <v>6</v>
      </c>
      <c r="G46" s="39">
        <f>C46*D46*F46</f>
        <v>422.475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2816.5</v>
      </c>
      <c r="E47" s="6"/>
      <c r="F47" s="6">
        <v>12</v>
      </c>
      <c r="G47" s="39">
        <f>C47*D47*F47</f>
        <v>797.6327999999999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0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127505</v>
      </c>
      <c r="H49" s="1"/>
      <c r="I49" s="1"/>
    </row>
    <row r="50" spans="1:9" ht="15.75">
      <c r="A50" s="47">
        <v>5</v>
      </c>
      <c r="B50" s="82" t="s">
        <v>33</v>
      </c>
      <c r="C50" s="83"/>
      <c r="D50" s="54"/>
      <c r="E50" s="54"/>
      <c r="F50" s="55"/>
      <c r="G50" s="48">
        <v>31498</v>
      </c>
      <c r="H50" s="1"/>
      <c r="I50" s="1"/>
    </row>
    <row r="51" spans="1:9" ht="15.75">
      <c r="A51" s="47">
        <v>6</v>
      </c>
      <c r="B51" s="82" t="s">
        <v>34</v>
      </c>
      <c r="C51" s="83"/>
      <c r="D51" s="52"/>
      <c r="E51" s="52"/>
      <c r="F51" s="53"/>
      <c r="G51" s="48">
        <v>43514</v>
      </c>
      <c r="H51" s="1"/>
      <c r="I51" s="1"/>
    </row>
    <row r="52" spans="1:9" ht="34.5" customHeight="1">
      <c r="A52" s="3">
        <v>7</v>
      </c>
      <c r="B52" s="49" t="s">
        <v>74</v>
      </c>
      <c r="C52" s="50">
        <v>0.67</v>
      </c>
      <c r="D52" s="51"/>
      <c r="E52" s="61">
        <f>B16</f>
        <v>2816.5</v>
      </c>
      <c r="F52" s="51">
        <v>12</v>
      </c>
      <c r="G52" s="43">
        <f>C52*E52*F52</f>
        <v>22644.66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373371.61869999993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22402.297121999996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395773.91582199995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11.709980348600508</v>
      </c>
      <c r="H56" s="1"/>
      <c r="I56" s="1"/>
    </row>
    <row r="57" spans="1:9" ht="15.75">
      <c r="A57" s="56" t="s">
        <v>226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227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75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126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C50"/>
    <mergeCell ref="B51:C51"/>
    <mergeCell ref="A55:F55"/>
    <mergeCell ref="A56:F56"/>
    <mergeCell ref="A54:F54"/>
    <mergeCell ref="B49:F49"/>
    <mergeCell ref="E1:G1"/>
    <mergeCell ref="E2:G2"/>
    <mergeCell ref="E3:G3"/>
    <mergeCell ref="A8:C8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selection activeCell="L39" sqref="L39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70</v>
      </c>
      <c r="C13" s="2" t="s">
        <v>41</v>
      </c>
      <c r="D13" s="8" t="s">
        <v>100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14.370050757834198</v>
      </c>
      <c r="C15" s="1"/>
      <c r="D15" s="1" t="s">
        <v>45</v>
      </c>
      <c r="E15" s="1"/>
      <c r="F15" s="26">
        <v>243</v>
      </c>
      <c r="G15" s="1"/>
      <c r="H15" s="1"/>
      <c r="I15" s="1"/>
    </row>
    <row r="16" spans="1:9" ht="27.75" customHeight="1">
      <c r="A16" s="19" t="s">
        <v>60</v>
      </c>
      <c r="B16" s="32">
        <v>2040.2</v>
      </c>
      <c r="C16" s="1"/>
      <c r="D16" s="73" t="s">
        <v>58</v>
      </c>
      <c r="E16" s="74"/>
      <c r="F16" s="32">
        <v>156.3</v>
      </c>
      <c r="G16" s="1"/>
      <c r="H16" s="1"/>
      <c r="I16" s="1"/>
    </row>
    <row r="17" spans="1:9" ht="12.75">
      <c r="A17" s="1" t="s">
        <v>43</v>
      </c>
      <c r="B17" s="44">
        <f>G55</f>
        <v>351813.33067359996</v>
      </c>
      <c r="C17" s="1"/>
      <c r="D17" s="1" t="s">
        <v>46</v>
      </c>
      <c r="E17" s="1"/>
      <c r="F17" s="26">
        <v>1007.5</v>
      </c>
      <c r="G17" s="1"/>
      <c r="H17" s="1"/>
      <c r="I17" s="1"/>
    </row>
    <row r="18" spans="1:9" ht="12.75">
      <c r="A18" s="1" t="s">
        <v>44</v>
      </c>
      <c r="B18" s="26">
        <v>0.2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0.26</v>
      </c>
      <c r="C19" s="1"/>
      <c r="D19" s="1" t="s">
        <v>65</v>
      </c>
      <c r="E19" s="1"/>
      <c r="F19" s="26">
        <v>102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46462.339680000005</v>
      </c>
      <c r="H23" s="1"/>
      <c r="I23" s="1"/>
    </row>
    <row r="24" spans="1:9" ht="31.5" customHeight="1">
      <c r="A24" s="15" t="s">
        <v>0</v>
      </c>
      <c r="B24" s="11" t="s">
        <v>50</v>
      </c>
      <c r="C24" s="11" t="s">
        <v>76</v>
      </c>
      <c r="D24" s="11" t="s">
        <v>55</v>
      </c>
      <c r="E24" s="11" t="s">
        <v>56</v>
      </c>
      <c r="F24" s="11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43176.801600000006</v>
      </c>
      <c r="H25" s="1"/>
      <c r="I25" s="1"/>
    </row>
    <row r="26" spans="1:9" ht="12.75">
      <c r="A26" s="76"/>
      <c r="B26" s="20" t="s">
        <v>3</v>
      </c>
      <c r="C26" s="34">
        <f>B18</f>
        <v>0.2</v>
      </c>
      <c r="D26" s="34">
        <v>4400</v>
      </c>
      <c r="E26" s="29">
        <v>1.75</v>
      </c>
      <c r="F26" s="21">
        <v>12</v>
      </c>
      <c r="G26" s="38">
        <f>C26*D26*E26*F26</f>
        <v>18480</v>
      </c>
      <c r="H26" s="1"/>
      <c r="I26" s="1"/>
    </row>
    <row r="27" spans="1:9" ht="12.75">
      <c r="A27" s="76"/>
      <c r="B27" s="20" t="s">
        <v>4</v>
      </c>
      <c r="C27" s="34">
        <f>B19</f>
        <v>0.26</v>
      </c>
      <c r="D27" s="34">
        <v>4300</v>
      </c>
      <c r="E27" s="34">
        <v>1.3</v>
      </c>
      <c r="F27" s="21">
        <v>12</v>
      </c>
      <c r="G27" s="38">
        <f>C27*D27*E27*F27</f>
        <v>17440.800000000003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35920.8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7256.0016000000005</v>
      </c>
      <c r="H29" s="1"/>
      <c r="I29" s="1"/>
    </row>
    <row r="30" spans="1:9" ht="21">
      <c r="A30" s="13" t="s">
        <v>0</v>
      </c>
      <c r="B30" s="59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2040.2</v>
      </c>
      <c r="E31" s="6"/>
      <c r="F31" s="6">
        <v>12</v>
      </c>
      <c r="G31" s="39">
        <f>C31*D31*F31</f>
        <v>1300.0154400000001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2040.2</v>
      </c>
      <c r="E32" s="6"/>
      <c r="F32" s="6">
        <v>12</v>
      </c>
      <c r="G32" s="39">
        <f>C32*D32*F32</f>
        <v>122.412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2040.2</v>
      </c>
      <c r="E33" s="6"/>
      <c r="F33" s="6">
        <v>12</v>
      </c>
      <c r="G33" s="39">
        <f>C33*D33*F33</f>
        <v>440.68319999999994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2040.2</v>
      </c>
      <c r="E34" s="6"/>
      <c r="F34" s="6">
        <v>12</v>
      </c>
      <c r="G34" s="39">
        <f>C34*D34*F34</f>
        <v>1422.42744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44393.82088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6">
        <f>F19*1.5/12</f>
        <v>12.75</v>
      </c>
      <c r="E37" s="6"/>
      <c r="F37" s="6">
        <v>12</v>
      </c>
      <c r="G37" s="39">
        <f>C37*F37*D37</f>
        <v>15454.53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6">
        <f>F19*1.5/12</f>
        <v>12.75</v>
      </c>
      <c r="E38" s="6"/>
      <c r="F38" s="6">
        <v>12</v>
      </c>
      <c r="G38" s="39">
        <f>C38*D38*F38</f>
        <v>6113.88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575</v>
      </c>
      <c r="E39" s="6"/>
      <c r="F39" s="6">
        <v>12</v>
      </c>
      <c r="G39" s="39">
        <f>C39*D39*F39</f>
        <v>21321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291.8</v>
      </c>
      <c r="E40" s="6"/>
      <c r="F40" s="6"/>
      <c r="G40" s="39">
        <f>C40*D40</f>
        <v>220.309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2040.2</v>
      </c>
      <c r="E41" s="6"/>
      <c r="F41" s="6">
        <v>6</v>
      </c>
      <c r="G41" s="39">
        <f>C41*D41*F41</f>
        <v>33.05124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2040.2</v>
      </c>
      <c r="E45" s="6"/>
      <c r="F45" s="6">
        <v>6</v>
      </c>
      <c r="G45" s="39">
        <f>C45*D45*F45</f>
        <v>367.236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2040.2</v>
      </c>
      <c r="E46" s="6"/>
      <c r="F46" s="6">
        <v>6</v>
      </c>
      <c r="G46" s="39">
        <f>C46*D46*F46</f>
        <v>306.03000000000003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2040.2</v>
      </c>
      <c r="E47" s="6"/>
      <c r="F47" s="6">
        <v>12</v>
      </c>
      <c r="G47" s="39">
        <f>C47*D47*F47</f>
        <v>577.78464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68656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99430</v>
      </c>
      <c r="H49" s="1"/>
      <c r="I49" s="1"/>
    </row>
    <row r="50" spans="1:9" ht="15.75">
      <c r="A50" s="47">
        <v>5</v>
      </c>
      <c r="B50" s="70" t="s">
        <v>33</v>
      </c>
      <c r="C50" s="71"/>
      <c r="D50" s="71"/>
      <c r="E50" s="71"/>
      <c r="F50" s="72"/>
      <c r="G50" s="48">
        <v>23749</v>
      </c>
      <c r="H50" s="1"/>
      <c r="I50" s="1"/>
    </row>
    <row r="51" spans="1:9" ht="15.75">
      <c r="A51" s="47">
        <v>6</v>
      </c>
      <c r="B51" s="82" t="s">
        <v>34</v>
      </c>
      <c r="C51" s="83"/>
      <c r="D51" s="83"/>
      <c r="E51" s="83"/>
      <c r="F51" s="84"/>
      <c r="G51" s="48">
        <v>32805</v>
      </c>
      <c r="H51" s="1"/>
      <c r="I51" s="1"/>
    </row>
    <row r="52" spans="1:9" ht="31.5">
      <c r="A52" s="3">
        <v>7</v>
      </c>
      <c r="B52" s="49" t="s">
        <v>74</v>
      </c>
      <c r="C52" s="50">
        <v>0.67</v>
      </c>
      <c r="D52" s="51"/>
      <c r="E52" s="60">
        <f>B16</f>
        <v>2040.2</v>
      </c>
      <c r="F52" s="51">
        <v>12</v>
      </c>
      <c r="G52" s="43">
        <f>C52*E52*F52</f>
        <v>16403.208000000002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331899.36856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19913.9621136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351813.33067359996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14.370050757834198</v>
      </c>
      <c r="H56" s="1"/>
      <c r="I56" s="1"/>
    </row>
    <row r="57" spans="1:9" ht="15.75">
      <c r="A57" s="1" t="s">
        <v>101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1" t="s">
        <v>102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1" t="s">
        <v>103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1" t="s">
        <v>91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F50"/>
    <mergeCell ref="B51:F51"/>
    <mergeCell ref="E1:G1"/>
    <mergeCell ref="E2:G2"/>
    <mergeCell ref="E3:G3"/>
    <mergeCell ref="A8:C8"/>
    <mergeCell ref="A55:F55"/>
    <mergeCell ref="A56:F56"/>
    <mergeCell ref="A54:F54"/>
    <mergeCell ref="B49:F49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70</v>
      </c>
      <c r="C13" s="2" t="s">
        <v>41</v>
      </c>
      <c r="D13" s="8" t="s">
        <v>96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14.370002174841837</v>
      </c>
      <c r="C15" s="1"/>
      <c r="D15" s="1" t="s">
        <v>45</v>
      </c>
      <c r="E15" s="1"/>
      <c r="F15" s="26">
        <v>252.5</v>
      </c>
      <c r="G15" s="1"/>
      <c r="H15" s="1"/>
      <c r="I15" s="1"/>
    </row>
    <row r="16" spans="1:9" ht="27.75" customHeight="1">
      <c r="A16" s="19" t="s">
        <v>60</v>
      </c>
      <c r="B16" s="32">
        <v>2028.5</v>
      </c>
      <c r="C16" s="1"/>
      <c r="D16" s="73" t="s">
        <v>58</v>
      </c>
      <c r="E16" s="74"/>
      <c r="F16" s="32">
        <v>303.5</v>
      </c>
      <c r="G16" s="1"/>
      <c r="H16" s="1"/>
      <c r="I16" s="1"/>
    </row>
    <row r="17" spans="1:9" ht="12.75">
      <c r="A17" s="1" t="s">
        <v>43</v>
      </c>
      <c r="B17" s="44">
        <f>G55</f>
        <v>349794.59294</v>
      </c>
      <c r="C17" s="1"/>
      <c r="D17" s="1" t="s">
        <v>46</v>
      </c>
      <c r="E17" s="1"/>
      <c r="F17" s="26">
        <v>798.4</v>
      </c>
      <c r="G17" s="1"/>
      <c r="H17" s="1"/>
      <c r="I17" s="1"/>
    </row>
    <row r="18" spans="1:9" ht="12.75">
      <c r="A18" s="1" t="s">
        <v>44</v>
      </c>
      <c r="B18" s="26">
        <v>0.27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0.27</v>
      </c>
      <c r="C19" s="1"/>
      <c r="D19" s="1" t="s">
        <v>65</v>
      </c>
      <c r="E19" s="1"/>
      <c r="F19" s="26">
        <v>110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55024.3356</v>
      </c>
      <c r="H23" s="1"/>
      <c r="I23" s="1"/>
    </row>
    <row r="24" spans="1:9" ht="31.5" customHeight="1">
      <c r="A24" s="15" t="s">
        <v>0</v>
      </c>
      <c r="B24" s="11" t="s">
        <v>50</v>
      </c>
      <c r="C24" s="11" t="s">
        <v>76</v>
      </c>
      <c r="D24" s="11" t="s">
        <v>55</v>
      </c>
      <c r="E24" s="11" t="s">
        <v>56</v>
      </c>
      <c r="F24" s="11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51757.6392</v>
      </c>
      <c r="H25" s="1"/>
      <c r="I25" s="1"/>
    </row>
    <row r="26" spans="1:9" ht="12.75">
      <c r="A26" s="76"/>
      <c r="B26" s="20" t="s">
        <v>3</v>
      </c>
      <c r="C26" s="34">
        <f>B18</f>
        <v>0.27</v>
      </c>
      <c r="D26" s="34">
        <v>4400</v>
      </c>
      <c r="E26" s="29">
        <v>1.75</v>
      </c>
      <c r="F26" s="21">
        <v>12</v>
      </c>
      <c r="G26" s="38">
        <f>C26*D26*E26*F26</f>
        <v>24948</v>
      </c>
      <c r="H26" s="1"/>
      <c r="I26" s="1"/>
    </row>
    <row r="27" spans="1:9" ht="12.75">
      <c r="A27" s="76"/>
      <c r="B27" s="20" t="s">
        <v>4</v>
      </c>
      <c r="C27" s="34">
        <f>B19</f>
        <v>0.27</v>
      </c>
      <c r="D27" s="34">
        <v>4300</v>
      </c>
      <c r="E27" s="34">
        <v>1.3</v>
      </c>
      <c r="F27" s="21">
        <v>12</v>
      </c>
      <c r="G27" s="38">
        <f>C27*D27*E27*F27</f>
        <v>18111.6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43059.6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8698.0392</v>
      </c>
      <c r="H29" s="1"/>
      <c r="I29" s="1"/>
    </row>
    <row r="30" spans="1:9" ht="21">
      <c r="A30" s="13" t="s">
        <v>0</v>
      </c>
      <c r="B30" s="59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2028.5</v>
      </c>
      <c r="E31" s="6"/>
      <c r="F31" s="6">
        <v>12</v>
      </c>
      <c r="G31" s="39">
        <f>C31*D31*F31</f>
        <v>1292.5602000000001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2028.5</v>
      </c>
      <c r="E32" s="6"/>
      <c r="F32" s="6">
        <v>12</v>
      </c>
      <c r="G32" s="39">
        <f>C32*D32*F32</f>
        <v>121.71000000000001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2028.5</v>
      </c>
      <c r="E33" s="6"/>
      <c r="F33" s="6">
        <v>12</v>
      </c>
      <c r="G33" s="39">
        <f>C33*D33*F33</f>
        <v>438.15599999999995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2028.5</v>
      </c>
      <c r="E34" s="6"/>
      <c r="F34" s="6">
        <v>12</v>
      </c>
      <c r="G34" s="39">
        <f>C34*D34*F34</f>
        <v>1414.2702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49801.4234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6">
        <f>F19*1.5/12</f>
        <v>13.75</v>
      </c>
      <c r="E37" s="6"/>
      <c r="F37" s="6">
        <v>12</v>
      </c>
      <c r="G37" s="39">
        <f>C37*F37*D37</f>
        <v>16666.65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6">
        <f>F19*1.5/12</f>
        <v>13.75</v>
      </c>
      <c r="E38" s="6"/>
      <c r="F38" s="6">
        <v>12</v>
      </c>
      <c r="G38" s="39">
        <f>C38*D38*F38</f>
        <v>6593.400000000001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675</v>
      </c>
      <c r="E39" s="6"/>
      <c r="F39" s="6">
        <v>12</v>
      </c>
      <c r="G39" s="39">
        <f>C39*D39*F39</f>
        <v>25029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312.1</v>
      </c>
      <c r="E40" s="6"/>
      <c r="F40" s="6"/>
      <c r="G40" s="39">
        <f>C40*D40</f>
        <v>235.6355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2028.5</v>
      </c>
      <c r="E41" s="6"/>
      <c r="F41" s="6">
        <v>6</v>
      </c>
      <c r="G41" s="39">
        <f>C41*D41*F41</f>
        <v>32.8617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2028.5</v>
      </c>
      <c r="E45" s="6"/>
      <c r="F45" s="6">
        <v>6</v>
      </c>
      <c r="G45" s="39">
        <f>C45*D45*F45</f>
        <v>365.13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2028.5</v>
      </c>
      <c r="E46" s="6"/>
      <c r="F46" s="6">
        <v>6</v>
      </c>
      <c r="G46" s="39">
        <f>C46*D46*F46</f>
        <v>304.27500000000003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2028.5</v>
      </c>
      <c r="E47" s="6"/>
      <c r="F47" s="6">
        <v>12</v>
      </c>
      <c r="G47" s="39">
        <f>C47*D47*F47</f>
        <v>574.4712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59445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93185</v>
      </c>
      <c r="H49" s="1"/>
      <c r="I49" s="1"/>
    </row>
    <row r="50" spans="1:9" ht="15.75">
      <c r="A50" s="47">
        <v>5</v>
      </c>
      <c r="B50" s="70" t="s">
        <v>33</v>
      </c>
      <c r="C50" s="71"/>
      <c r="D50" s="71"/>
      <c r="E50" s="71"/>
      <c r="F50" s="72"/>
      <c r="G50" s="48">
        <v>23612</v>
      </c>
      <c r="H50" s="1"/>
      <c r="I50" s="1"/>
    </row>
    <row r="51" spans="1:9" ht="15.75">
      <c r="A51" s="47">
        <v>6</v>
      </c>
      <c r="B51" s="82" t="s">
        <v>34</v>
      </c>
      <c r="C51" s="83"/>
      <c r="D51" s="83"/>
      <c r="E51" s="83"/>
      <c r="F51" s="84"/>
      <c r="G51" s="48">
        <v>32618</v>
      </c>
      <c r="H51" s="1"/>
      <c r="I51" s="1"/>
    </row>
    <row r="52" spans="1:9" ht="31.5">
      <c r="A52" s="3">
        <v>7</v>
      </c>
      <c r="B52" s="49" t="s">
        <v>74</v>
      </c>
      <c r="C52" s="50">
        <v>0.67</v>
      </c>
      <c r="D52" s="51"/>
      <c r="E52" s="60">
        <f>B16</f>
        <v>2028.5</v>
      </c>
      <c r="F52" s="51">
        <v>12</v>
      </c>
      <c r="G52" s="43">
        <f>C52*E52*F52</f>
        <v>16309.14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329994.899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19799.693939999997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349794.59294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14.370002174841837</v>
      </c>
      <c r="H56" s="1"/>
      <c r="I56" s="1"/>
    </row>
    <row r="57" spans="1:9" ht="15.75">
      <c r="A57" s="56" t="s">
        <v>97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98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75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99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F50"/>
    <mergeCell ref="B51:F51"/>
    <mergeCell ref="E1:G1"/>
    <mergeCell ref="E2:G2"/>
    <mergeCell ref="E3:G3"/>
    <mergeCell ref="A8:C8"/>
    <mergeCell ref="A55:F55"/>
    <mergeCell ref="A56:F56"/>
    <mergeCell ref="A54:F54"/>
    <mergeCell ref="B49:F49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selection activeCell="M26" sqref="M26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70</v>
      </c>
      <c r="C13" s="2" t="s">
        <v>41</v>
      </c>
      <c r="D13" s="8" t="s">
        <v>92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14.36998140883699</v>
      </c>
      <c r="C15" s="1"/>
      <c r="D15" s="1" t="s">
        <v>45</v>
      </c>
      <c r="E15" s="1"/>
      <c r="F15" s="26">
        <v>252</v>
      </c>
      <c r="G15" s="1"/>
      <c r="H15" s="1"/>
      <c r="I15" s="1"/>
    </row>
    <row r="16" spans="1:9" ht="27.75" customHeight="1">
      <c r="A16" s="19" t="s">
        <v>60</v>
      </c>
      <c r="B16" s="32">
        <v>2046.7</v>
      </c>
      <c r="C16" s="1"/>
      <c r="D16" s="73" t="s">
        <v>58</v>
      </c>
      <c r="E16" s="74"/>
      <c r="F16" s="32">
        <v>392.6</v>
      </c>
      <c r="G16" s="1"/>
      <c r="H16" s="1"/>
      <c r="I16" s="1"/>
    </row>
    <row r="17" spans="1:9" ht="12.75">
      <c r="A17" s="1" t="s">
        <v>43</v>
      </c>
      <c r="B17" s="44">
        <f>G55</f>
        <v>352932.4913936</v>
      </c>
      <c r="C17" s="1"/>
      <c r="D17" s="1" t="s">
        <v>46</v>
      </c>
      <c r="E17" s="1"/>
      <c r="F17" s="26">
        <v>1145.3</v>
      </c>
      <c r="G17" s="1"/>
      <c r="H17" s="1"/>
      <c r="I17" s="1"/>
    </row>
    <row r="18" spans="1:9" ht="12.75">
      <c r="A18" s="1" t="s">
        <v>44</v>
      </c>
      <c r="B18" s="26">
        <v>0.37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0.27</v>
      </c>
      <c r="C19" s="1"/>
      <c r="D19" s="1" t="s">
        <v>65</v>
      </c>
      <c r="E19" s="1"/>
      <c r="F19" s="26">
        <v>100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62637.78408</v>
      </c>
      <c r="H23" s="1"/>
      <c r="I23" s="1"/>
    </row>
    <row r="24" spans="1:9" ht="31.5" customHeight="1">
      <c r="A24" s="15" t="s">
        <v>0</v>
      </c>
      <c r="B24" s="11" t="s">
        <v>50</v>
      </c>
      <c r="C24" s="11" t="s">
        <v>76</v>
      </c>
      <c r="D24" s="11" t="s">
        <v>55</v>
      </c>
      <c r="E24" s="11" t="s">
        <v>56</v>
      </c>
      <c r="F24" s="11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59341.778399999996</v>
      </c>
      <c r="H25" s="1"/>
      <c r="I25" s="1"/>
    </row>
    <row r="26" spans="1:9" ht="12.75">
      <c r="A26" s="76"/>
      <c r="B26" s="20" t="s">
        <v>3</v>
      </c>
      <c r="C26" s="34">
        <f>B18</f>
        <v>0.37</v>
      </c>
      <c r="D26" s="34">
        <v>4400</v>
      </c>
      <c r="E26" s="29">
        <v>1.6</v>
      </c>
      <c r="F26" s="21">
        <v>12</v>
      </c>
      <c r="G26" s="38">
        <f>C26*D26*E26*F26</f>
        <v>31257.600000000002</v>
      </c>
      <c r="H26" s="1"/>
      <c r="I26" s="1"/>
    </row>
    <row r="27" spans="1:9" ht="12.75">
      <c r="A27" s="76"/>
      <c r="B27" s="20" t="s">
        <v>4</v>
      </c>
      <c r="C27" s="34">
        <f>B19</f>
        <v>0.27</v>
      </c>
      <c r="D27" s="34">
        <v>4300</v>
      </c>
      <c r="E27" s="34">
        <v>1.3</v>
      </c>
      <c r="F27" s="21">
        <v>12</v>
      </c>
      <c r="G27" s="38">
        <f>C27*D27*E27*F27</f>
        <v>18111.6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49369.2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9972.578399999999</v>
      </c>
      <c r="H29" s="1"/>
      <c r="I29" s="1"/>
    </row>
    <row r="30" spans="1:9" ht="21">
      <c r="A30" s="13" t="s">
        <v>0</v>
      </c>
      <c r="B30" s="59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2046.7</v>
      </c>
      <c r="E31" s="6"/>
      <c r="F31" s="6">
        <v>12</v>
      </c>
      <c r="G31" s="39">
        <f>C31*D31*F31</f>
        <v>1304.15724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2046.7</v>
      </c>
      <c r="E32" s="6"/>
      <c r="F32" s="6">
        <v>12</v>
      </c>
      <c r="G32" s="39">
        <f>C32*D32*F32</f>
        <v>122.80200000000002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2046.7</v>
      </c>
      <c r="E33" s="6"/>
      <c r="F33" s="6">
        <v>12</v>
      </c>
      <c r="G33" s="39">
        <f>C33*D33*F33</f>
        <v>442.08719999999994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2046.7</v>
      </c>
      <c r="E34" s="6"/>
      <c r="F34" s="6">
        <v>12</v>
      </c>
      <c r="G34" s="39">
        <f>C34*D34*F34</f>
        <v>1426.95924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50293.92848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6">
        <f>F19*1.5/12</f>
        <v>12.5</v>
      </c>
      <c r="E37" s="6"/>
      <c r="F37" s="6">
        <v>12</v>
      </c>
      <c r="G37" s="39">
        <f>C37*F37*D37</f>
        <v>15151.500000000002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6">
        <f>F19*1.5/12</f>
        <v>12.5</v>
      </c>
      <c r="E38" s="6"/>
      <c r="F38" s="6">
        <v>12</v>
      </c>
      <c r="G38" s="39">
        <f>C38*D38*F38</f>
        <v>5994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745</v>
      </c>
      <c r="E39" s="6"/>
      <c r="F39" s="6">
        <v>12</v>
      </c>
      <c r="G39" s="39">
        <f>C39*D39*F39</f>
        <v>27624.6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312.1</v>
      </c>
      <c r="E40" s="6"/>
      <c r="F40" s="6"/>
      <c r="G40" s="39">
        <f>C40*D40</f>
        <v>235.6355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2046.7</v>
      </c>
      <c r="E41" s="6"/>
      <c r="F41" s="6">
        <v>6</v>
      </c>
      <c r="G41" s="39">
        <f>C41*D41*F41</f>
        <v>33.15654000000001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2046.7</v>
      </c>
      <c r="E45" s="6"/>
      <c r="F45" s="6">
        <v>6</v>
      </c>
      <c r="G45" s="39">
        <f>C45*D45*F45</f>
        <v>368.40599999999995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2046.7</v>
      </c>
      <c r="E46" s="6"/>
      <c r="F46" s="6">
        <v>6</v>
      </c>
      <c r="G46" s="39">
        <f>C46*D46*F46</f>
        <v>307.005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2046.7</v>
      </c>
      <c r="E47" s="6"/>
      <c r="F47" s="6">
        <v>12</v>
      </c>
      <c r="G47" s="39">
        <f>C47*D47*F47</f>
        <v>579.62544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57471</v>
      </c>
      <c r="H48" s="1"/>
      <c r="I48" s="1"/>
    </row>
    <row r="49" spans="1:9" ht="15.75">
      <c r="A49" s="3">
        <v>4</v>
      </c>
      <c r="B49" s="82" t="s">
        <v>32</v>
      </c>
      <c r="C49" s="83"/>
      <c r="D49" s="83"/>
      <c r="E49" s="83"/>
      <c r="F49" s="84"/>
      <c r="G49" s="42">
        <v>89363</v>
      </c>
      <c r="H49" s="1"/>
      <c r="I49" s="1"/>
    </row>
    <row r="50" spans="1:9" ht="15.75">
      <c r="A50" s="47">
        <v>5</v>
      </c>
      <c r="B50" s="70" t="s">
        <v>33</v>
      </c>
      <c r="C50" s="71"/>
      <c r="D50" s="71"/>
      <c r="E50" s="71"/>
      <c r="F50" s="72"/>
      <c r="G50" s="48">
        <v>23824</v>
      </c>
      <c r="H50" s="1"/>
      <c r="I50" s="1"/>
    </row>
    <row r="51" spans="1:9" ht="15.75">
      <c r="A51" s="47">
        <v>6</v>
      </c>
      <c r="B51" s="82" t="s">
        <v>34</v>
      </c>
      <c r="C51" s="83"/>
      <c r="D51" s="83"/>
      <c r="E51" s="83"/>
      <c r="F51" s="84"/>
      <c r="G51" s="48">
        <v>32910</v>
      </c>
      <c r="H51" s="1"/>
      <c r="I51" s="1"/>
    </row>
    <row r="52" spans="1:9" ht="31.5">
      <c r="A52" s="3">
        <v>7</v>
      </c>
      <c r="B52" s="49" t="s">
        <v>74</v>
      </c>
      <c r="C52" s="50">
        <v>0.67</v>
      </c>
      <c r="D52" s="51"/>
      <c r="E52" s="60">
        <f>B16</f>
        <v>2046.7</v>
      </c>
      <c r="F52" s="51">
        <v>12</v>
      </c>
      <c r="G52" s="43">
        <f>C52*E52*F52</f>
        <v>16455.468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332955.18056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19977.3108336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352932.4913936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14.36998140883699</v>
      </c>
      <c r="H56" s="1"/>
      <c r="I56" s="1"/>
    </row>
    <row r="57" spans="1:9" ht="15.75">
      <c r="A57" s="56" t="s">
        <v>93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94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75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95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F50"/>
    <mergeCell ref="B51:F51"/>
    <mergeCell ref="E1:G1"/>
    <mergeCell ref="E2:G2"/>
    <mergeCell ref="E3:G3"/>
    <mergeCell ref="A8:C8"/>
    <mergeCell ref="A55:F55"/>
    <mergeCell ref="A56:F56"/>
    <mergeCell ref="A54:F54"/>
    <mergeCell ref="B49:F49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70</v>
      </c>
      <c r="C13" s="2" t="s">
        <v>41</v>
      </c>
      <c r="D13" s="8" t="s">
        <v>85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14.369934931860307</v>
      </c>
      <c r="C15" s="1"/>
      <c r="D15" s="1" t="s">
        <v>45</v>
      </c>
      <c r="E15" s="1"/>
      <c r="F15" s="26">
        <v>239.7</v>
      </c>
      <c r="G15" s="1"/>
      <c r="H15" s="1"/>
      <c r="I15" s="1"/>
    </row>
    <row r="16" spans="1:9" ht="27.75" customHeight="1">
      <c r="A16" s="19" t="s">
        <v>60</v>
      </c>
      <c r="B16" s="32">
        <v>2050.2</v>
      </c>
      <c r="C16" s="1"/>
      <c r="D16" s="73" t="s">
        <v>58</v>
      </c>
      <c r="E16" s="74"/>
      <c r="F16" s="32">
        <v>284.4</v>
      </c>
      <c r="G16" s="1"/>
      <c r="H16" s="1"/>
      <c r="I16" s="1"/>
    </row>
    <row r="17" spans="1:9" ht="12.75">
      <c r="A17" s="1" t="s">
        <v>43</v>
      </c>
      <c r="B17" s="44">
        <f>G55</f>
        <v>353534.8871676</v>
      </c>
      <c r="C17" s="1"/>
      <c r="D17" s="1" t="s">
        <v>46</v>
      </c>
      <c r="E17" s="1"/>
      <c r="F17" s="26">
        <v>1577.5</v>
      </c>
      <c r="G17" s="1"/>
      <c r="H17" s="1"/>
      <c r="I17" s="1"/>
    </row>
    <row r="18" spans="1:9" ht="12.75">
      <c r="A18" s="1" t="s">
        <v>44</v>
      </c>
      <c r="B18" s="26">
        <v>0.35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0.25</v>
      </c>
      <c r="C19" s="1"/>
      <c r="D19" s="1" t="s">
        <v>65</v>
      </c>
      <c r="E19" s="1"/>
      <c r="F19" s="26">
        <v>105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62331.862080000006</v>
      </c>
      <c r="H23" s="1"/>
      <c r="I23" s="1"/>
    </row>
    <row r="24" spans="1:9" ht="31.5" customHeight="1">
      <c r="A24" s="15" t="s">
        <v>0</v>
      </c>
      <c r="B24" s="57" t="s">
        <v>50</v>
      </c>
      <c r="C24" s="11" t="s">
        <v>76</v>
      </c>
      <c r="D24" s="11" t="s">
        <v>55</v>
      </c>
      <c r="E24" s="11" t="s">
        <v>56</v>
      </c>
      <c r="F24" s="11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59030.22</v>
      </c>
      <c r="H25" s="1"/>
      <c r="I25" s="1"/>
    </row>
    <row r="26" spans="1:9" ht="12.75">
      <c r="A26" s="76"/>
      <c r="B26" s="20" t="s">
        <v>3</v>
      </c>
      <c r="C26" s="34">
        <f>B18</f>
        <v>0.35</v>
      </c>
      <c r="D26" s="34">
        <v>4400</v>
      </c>
      <c r="E26" s="29">
        <v>1.75</v>
      </c>
      <c r="F26" s="21">
        <v>12</v>
      </c>
      <c r="G26" s="38">
        <f>C26*D26*E26*F26</f>
        <v>32340</v>
      </c>
      <c r="H26" s="1"/>
      <c r="I26" s="1"/>
    </row>
    <row r="27" spans="1:9" ht="12.75">
      <c r="A27" s="76"/>
      <c r="B27" s="20" t="s">
        <v>4</v>
      </c>
      <c r="C27" s="34">
        <f>B19</f>
        <v>0.25</v>
      </c>
      <c r="D27" s="34">
        <v>4300</v>
      </c>
      <c r="E27" s="34">
        <v>1.3</v>
      </c>
      <c r="F27" s="21">
        <v>12</v>
      </c>
      <c r="G27" s="38">
        <f>C27*D27*E27*F27</f>
        <v>16770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49110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9920.22</v>
      </c>
      <c r="H29" s="1"/>
      <c r="I29" s="1"/>
    </row>
    <row r="30" spans="1:9" ht="21">
      <c r="A30" s="13" t="s">
        <v>0</v>
      </c>
      <c r="B30" s="14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2050.2</v>
      </c>
      <c r="E31" s="6"/>
      <c r="F31" s="6">
        <v>12</v>
      </c>
      <c r="G31" s="39">
        <f>C31*D31*F31</f>
        <v>1306.38744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2050.2</v>
      </c>
      <c r="E32" s="6"/>
      <c r="F32" s="6">
        <v>12</v>
      </c>
      <c r="G32" s="39">
        <f>C32*D32*F32</f>
        <v>123.012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2050.2</v>
      </c>
      <c r="E33" s="6"/>
      <c r="F33" s="6">
        <v>12</v>
      </c>
      <c r="G33" s="39">
        <f>C33*D33*F33</f>
        <v>442.84319999999997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2050.2</v>
      </c>
      <c r="E34" s="6"/>
      <c r="F34" s="6">
        <v>12</v>
      </c>
      <c r="G34" s="39">
        <f>C34*D34*F34</f>
        <v>1429.3994399999997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49670.00838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86</v>
      </c>
      <c r="C37" s="25">
        <v>101.01</v>
      </c>
      <c r="D37" s="25">
        <f>F19*1.5/12</f>
        <v>13.125</v>
      </c>
      <c r="E37" s="6"/>
      <c r="F37" s="6">
        <v>12</v>
      </c>
      <c r="G37" s="39">
        <f>C37*F37*D37</f>
        <v>15909.075</v>
      </c>
      <c r="H37" s="1"/>
      <c r="I37" s="1"/>
    </row>
    <row r="38" spans="1:9" ht="12.75">
      <c r="A38" s="6" t="s">
        <v>17</v>
      </c>
      <c r="B38" s="7" t="s">
        <v>87</v>
      </c>
      <c r="C38" s="25">
        <v>39.96</v>
      </c>
      <c r="D38" s="25">
        <f>F19*1.5/12</f>
        <v>13.125</v>
      </c>
      <c r="E38" s="6"/>
      <c r="F38" s="6">
        <v>12</v>
      </c>
      <c r="G38" s="39">
        <f>C38*D38*F38</f>
        <v>6293.700000000001</v>
      </c>
      <c r="H38" s="1"/>
      <c r="I38" s="1"/>
    </row>
    <row r="39" spans="1:9" ht="25.5">
      <c r="A39" s="6" t="s">
        <v>18</v>
      </c>
      <c r="B39" s="7" t="s">
        <v>88</v>
      </c>
      <c r="C39" s="35">
        <v>3.09</v>
      </c>
      <c r="D39" s="30">
        <v>700</v>
      </c>
      <c r="E39" s="6"/>
      <c r="F39" s="6">
        <v>12</v>
      </c>
      <c r="G39" s="39">
        <f>C39*D39*F39</f>
        <v>25956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292.5</v>
      </c>
      <c r="E40" s="6"/>
      <c r="F40" s="6"/>
      <c r="G40" s="39">
        <f>C40*D40</f>
        <v>220.8375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2050.2</v>
      </c>
      <c r="E41" s="6"/>
      <c r="F41" s="6">
        <v>6</v>
      </c>
      <c r="G41" s="39">
        <f>C41*D41*F41</f>
        <v>33.21324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2050.2</v>
      </c>
      <c r="E45" s="6"/>
      <c r="F45" s="6">
        <v>6</v>
      </c>
      <c r="G45" s="39">
        <f>C45*D45*F45</f>
        <v>369.03599999999994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2050.2</v>
      </c>
      <c r="E46" s="6"/>
      <c r="F46" s="6">
        <v>6</v>
      </c>
      <c r="G46" s="39">
        <f>C46*D46*F46</f>
        <v>307.53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2050.2</v>
      </c>
      <c r="E47" s="6"/>
      <c r="F47" s="6">
        <v>12</v>
      </c>
      <c r="G47" s="39">
        <f>C47*D47*F47</f>
        <v>580.61664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57870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89784</v>
      </c>
      <c r="H49" s="1"/>
      <c r="I49" s="1"/>
    </row>
    <row r="50" spans="1:9" ht="15.75">
      <c r="A50" s="47">
        <v>5</v>
      </c>
      <c r="B50" s="82" t="s">
        <v>33</v>
      </c>
      <c r="C50" s="83"/>
      <c r="D50" s="83"/>
      <c r="E50" s="83"/>
      <c r="F50" s="84"/>
      <c r="G50" s="48">
        <v>24140</v>
      </c>
      <c r="H50" s="1"/>
      <c r="I50" s="1"/>
    </row>
    <row r="51" spans="1:9" ht="15.75">
      <c r="A51" s="47">
        <v>6</v>
      </c>
      <c r="B51" s="82" t="s">
        <v>34</v>
      </c>
      <c r="C51" s="83"/>
      <c r="D51" s="83"/>
      <c r="E51" s="83"/>
      <c r="F51" s="84"/>
      <c r="G51" s="48">
        <v>33244</v>
      </c>
      <c r="H51" s="1"/>
      <c r="I51" s="1"/>
    </row>
    <row r="52" spans="1:9" ht="31.5">
      <c r="A52" s="3">
        <v>7</v>
      </c>
      <c r="B52" s="49" t="s">
        <v>74</v>
      </c>
      <c r="C52" s="50">
        <v>0.67</v>
      </c>
      <c r="D52" s="51"/>
      <c r="E52" s="60">
        <f>B16</f>
        <v>2050.2</v>
      </c>
      <c r="F52" s="51">
        <v>12</v>
      </c>
      <c r="G52" s="43">
        <f>C52*E52*F52</f>
        <v>16483.608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333523.47846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20011.4087076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353534.8871676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14.369934931860307</v>
      </c>
      <c r="H56" s="1"/>
      <c r="I56" s="1"/>
    </row>
    <row r="57" spans="1:9" ht="15.75">
      <c r="A57" s="56" t="s">
        <v>89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90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75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91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F50"/>
    <mergeCell ref="B51:F51"/>
    <mergeCell ref="A55:F55"/>
    <mergeCell ref="A56:F56"/>
    <mergeCell ref="A54:F54"/>
    <mergeCell ref="B49:F49"/>
    <mergeCell ref="E1:G1"/>
    <mergeCell ref="E2:G2"/>
    <mergeCell ref="E3:G3"/>
    <mergeCell ref="A8:C8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6">
      <selection activeCell="K31" sqref="K31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70</v>
      </c>
      <c r="C13" s="2" t="s">
        <v>41</v>
      </c>
      <c r="D13" s="8" t="s">
        <v>80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14.369976357937475</v>
      </c>
      <c r="C15" s="1"/>
      <c r="D15" s="1" t="s">
        <v>45</v>
      </c>
      <c r="E15" s="1"/>
      <c r="F15" s="26">
        <v>243</v>
      </c>
      <c r="G15" s="1"/>
      <c r="H15" s="1"/>
      <c r="I15" s="1"/>
    </row>
    <row r="16" spans="1:9" ht="27.75" customHeight="1">
      <c r="A16" s="19" t="s">
        <v>60</v>
      </c>
      <c r="B16" s="32">
        <v>2052.5</v>
      </c>
      <c r="C16" s="1"/>
      <c r="D16" s="73" t="s">
        <v>58</v>
      </c>
      <c r="E16" s="74"/>
      <c r="F16" s="32">
        <v>307</v>
      </c>
      <c r="G16" s="1"/>
      <c r="H16" s="1"/>
      <c r="I16" s="1"/>
    </row>
    <row r="17" spans="1:9" ht="12.75">
      <c r="A17" s="1" t="s">
        <v>43</v>
      </c>
      <c r="B17" s="44">
        <f>G55</f>
        <v>353932.517696</v>
      </c>
      <c r="C17" s="1"/>
      <c r="D17" s="1" t="s">
        <v>46</v>
      </c>
      <c r="E17" s="1"/>
      <c r="F17" s="26">
        <v>837.3</v>
      </c>
      <c r="G17" s="1"/>
      <c r="H17" s="1"/>
      <c r="I17" s="1"/>
    </row>
    <row r="18" spans="1:9" ht="12.75">
      <c r="A18" s="1" t="s">
        <v>44</v>
      </c>
      <c r="B18" s="26">
        <v>0.28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0.26</v>
      </c>
      <c r="C19" s="1"/>
      <c r="D19" s="1" t="s">
        <v>65</v>
      </c>
      <c r="E19" s="1"/>
      <c r="F19" s="26">
        <v>107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55367.33160000001</v>
      </c>
      <c r="H23" s="1"/>
      <c r="I23" s="1"/>
    </row>
    <row r="24" spans="1:9" ht="31.5" customHeight="1">
      <c r="A24" s="15" t="s">
        <v>0</v>
      </c>
      <c r="B24" s="11" t="s">
        <v>50</v>
      </c>
      <c r="C24" s="11" t="s">
        <v>76</v>
      </c>
      <c r="D24" s="11" t="s">
        <v>55</v>
      </c>
      <c r="E24" s="11" t="s">
        <v>56</v>
      </c>
      <c r="F24" s="11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52061.985600000015</v>
      </c>
      <c r="H25" s="1"/>
      <c r="I25" s="1"/>
    </row>
    <row r="26" spans="1:9" ht="12.75">
      <c r="A26" s="76"/>
      <c r="B26" s="20" t="s">
        <v>3</v>
      </c>
      <c r="C26" s="34">
        <f>B18</f>
        <v>0.28</v>
      </c>
      <c r="D26" s="34">
        <v>4400</v>
      </c>
      <c r="E26" s="29">
        <v>1.75</v>
      </c>
      <c r="F26" s="21">
        <v>12</v>
      </c>
      <c r="G26" s="38">
        <f>C26*D26*E26*F26</f>
        <v>25872.000000000007</v>
      </c>
      <c r="H26" s="1"/>
      <c r="I26" s="1"/>
    </row>
    <row r="27" spans="1:9" ht="12.75">
      <c r="A27" s="76"/>
      <c r="B27" s="20" t="s">
        <v>4</v>
      </c>
      <c r="C27" s="34">
        <f>B19</f>
        <v>0.26</v>
      </c>
      <c r="D27" s="34">
        <v>4300</v>
      </c>
      <c r="E27" s="34">
        <v>1.3</v>
      </c>
      <c r="F27" s="21">
        <v>12</v>
      </c>
      <c r="G27" s="38">
        <f>C27*D27*E27*F27</f>
        <v>17440.800000000003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43312.80000000001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8749.185600000003</v>
      </c>
      <c r="H29" s="1"/>
      <c r="I29" s="1"/>
    </row>
    <row r="30" spans="1:9" ht="21">
      <c r="A30" s="13" t="s">
        <v>0</v>
      </c>
      <c r="B30" s="59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2052.5</v>
      </c>
      <c r="E31" s="6"/>
      <c r="F31" s="6">
        <v>12</v>
      </c>
      <c r="G31" s="39">
        <f>C31*D31*F31</f>
        <v>1307.853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2052.5</v>
      </c>
      <c r="E32" s="6"/>
      <c r="F32" s="6">
        <v>12</v>
      </c>
      <c r="G32" s="39">
        <f>C32*D32*F32</f>
        <v>123.15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2052.5</v>
      </c>
      <c r="E33" s="6"/>
      <c r="F33" s="6">
        <v>12</v>
      </c>
      <c r="G33" s="39">
        <f>C33*D33*F33</f>
        <v>443.34000000000003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2052.5</v>
      </c>
      <c r="E34" s="6"/>
      <c r="F34" s="6">
        <v>12</v>
      </c>
      <c r="G34" s="39">
        <f>C34*D34*F34</f>
        <v>1431.003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50651.17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25">
        <f>F19*1.5/12</f>
        <v>13.375</v>
      </c>
      <c r="E37" s="6"/>
      <c r="F37" s="6">
        <v>12</v>
      </c>
      <c r="G37" s="39">
        <f>C37*F37*D37</f>
        <v>16212.105000000001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25">
        <f>F19*1.5/12</f>
        <v>13.375</v>
      </c>
      <c r="E38" s="6"/>
      <c r="F38" s="6">
        <v>12</v>
      </c>
      <c r="G38" s="39">
        <f>C38*D38*F38</f>
        <v>6413.58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715</v>
      </c>
      <c r="E39" s="6"/>
      <c r="F39" s="6">
        <v>12</v>
      </c>
      <c r="G39" s="39">
        <f>C39*D39*F39</f>
        <v>26512.199999999997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293.3</v>
      </c>
      <c r="E40" s="6"/>
      <c r="F40" s="6"/>
      <c r="G40" s="39">
        <f>C40*D40</f>
        <v>221.44150000000002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2052.5</v>
      </c>
      <c r="E41" s="6"/>
      <c r="F41" s="6">
        <v>6</v>
      </c>
      <c r="G41" s="39">
        <f>C41*D41*F41</f>
        <v>33.2505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2052.5</v>
      </c>
      <c r="E45" s="6"/>
      <c r="F45" s="6">
        <v>6</v>
      </c>
      <c r="G45" s="39">
        <f>C45*D45*F45</f>
        <v>369.45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2052.5</v>
      </c>
      <c r="E46" s="6"/>
      <c r="F46" s="6">
        <v>6</v>
      </c>
      <c r="G46" s="39">
        <f>C46*D46*F46</f>
        <v>307.875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2052.5</v>
      </c>
      <c r="E47" s="6"/>
      <c r="F47" s="6">
        <v>12</v>
      </c>
      <c r="G47" s="39">
        <f>C47*D47*F47</f>
        <v>581.268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60943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92716</v>
      </c>
      <c r="H49" s="1"/>
      <c r="I49" s="1"/>
    </row>
    <row r="50" spans="1:9" ht="15.75">
      <c r="A50" s="47">
        <v>5</v>
      </c>
      <c r="B50" s="82" t="s">
        <v>33</v>
      </c>
      <c r="C50" s="83"/>
      <c r="D50" s="83"/>
      <c r="E50" s="83"/>
      <c r="F50" s="84"/>
      <c r="G50" s="48">
        <v>24302</v>
      </c>
      <c r="H50" s="1"/>
      <c r="I50" s="1"/>
    </row>
    <row r="51" spans="1:9" ht="15.75">
      <c r="A51" s="47">
        <v>6</v>
      </c>
      <c r="B51" s="82" t="s">
        <v>34</v>
      </c>
      <c r="C51" s="83"/>
      <c r="D51" s="83"/>
      <c r="E51" s="83"/>
      <c r="F51" s="84"/>
      <c r="G51" s="48">
        <v>33417</v>
      </c>
      <c r="H51" s="1"/>
      <c r="I51" s="1"/>
    </row>
    <row r="52" spans="1:9" ht="31.5">
      <c r="A52" s="3">
        <v>7</v>
      </c>
      <c r="B52" s="49" t="s">
        <v>74</v>
      </c>
      <c r="C52" s="50">
        <v>0.67</v>
      </c>
      <c r="D52" s="51"/>
      <c r="E52" s="60">
        <f>B16</f>
        <v>2052.5</v>
      </c>
      <c r="F52" s="51">
        <v>12</v>
      </c>
      <c r="G52" s="43">
        <f>C52*E52*F52</f>
        <v>16502.100000000002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333898.6016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20033.916096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353932.517696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14.369976357937475</v>
      </c>
      <c r="H56" s="1"/>
      <c r="I56" s="1"/>
    </row>
    <row r="57" spans="1:9" ht="15.75">
      <c r="A57" s="56" t="s">
        <v>81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82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83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84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E1:G1"/>
    <mergeCell ref="E2:G2"/>
    <mergeCell ref="E3:G3"/>
    <mergeCell ref="A55:F55"/>
    <mergeCell ref="B50:F50"/>
    <mergeCell ref="B51:F51"/>
    <mergeCell ref="B48:F48"/>
    <mergeCell ref="B23:F23"/>
    <mergeCell ref="A56:F56"/>
    <mergeCell ref="A8:C8"/>
    <mergeCell ref="B49:F49"/>
    <mergeCell ref="D16:E16"/>
    <mergeCell ref="A53:F53"/>
    <mergeCell ref="A54:F54"/>
    <mergeCell ref="A25:A29"/>
    <mergeCell ref="B25:F25"/>
    <mergeCell ref="B35:F35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70</v>
      </c>
      <c r="C13" s="2" t="s">
        <v>41</v>
      </c>
      <c r="D13" s="8">
        <v>3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14.370002330447404</v>
      </c>
      <c r="C15" s="1"/>
      <c r="D15" s="1" t="s">
        <v>45</v>
      </c>
      <c r="E15" s="1"/>
      <c r="F15" s="26">
        <v>248</v>
      </c>
      <c r="G15" s="1"/>
      <c r="H15" s="1"/>
      <c r="I15" s="1"/>
    </row>
    <row r="16" spans="1:9" ht="27.75" customHeight="1">
      <c r="A16" s="19" t="s">
        <v>60</v>
      </c>
      <c r="B16" s="32">
        <v>1905.8</v>
      </c>
      <c r="C16" s="1"/>
      <c r="D16" s="73" t="s">
        <v>58</v>
      </c>
      <c r="E16" s="74"/>
      <c r="F16" s="32">
        <v>274.8</v>
      </c>
      <c r="G16" s="1"/>
      <c r="H16" s="1"/>
      <c r="I16" s="1"/>
    </row>
    <row r="17" spans="1:9" ht="12.75">
      <c r="A17" s="1" t="s">
        <v>43</v>
      </c>
      <c r="B17" s="44">
        <f>G55</f>
        <v>328636.20529639994</v>
      </c>
      <c r="C17" s="1"/>
      <c r="D17" s="1" t="s">
        <v>46</v>
      </c>
      <c r="E17" s="1"/>
      <c r="F17" s="26">
        <v>870</v>
      </c>
      <c r="G17" s="1"/>
      <c r="H17" s="1"/>
      <c r="I17" s="1"/>
    </row>
    <row r="18" spans="1:9" ht="12.75">
      <c r="A18" s="1" t="s">
        <v>44</v>
      </c>
      <c r="B18" s="26">
        <v>0.27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0.26</v>
      </c>
      <c r="C19" s="1"/>
      <c r="D19" s="1" t="s">
        <v>65</v>
      </c>
      <c r="E19" s="1"/>
      <c r="F19" s="26">
        <v>108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54020.437920000004</v>
      </c>
      <c r="H23" s="1"/>
      <c r="I23" s="1"/>
    </row>
    <row r="24" spans="1:9" ht="31.5" customHeight="1">
      <c r="A24" s="15" t="s">
        <v>0</v>
      </c>
      <c r="B24" s="57" t="s">
        <v>50</v>
      </c>
      <c r="C24" s="58" t="s">
        <v>76</v>
      </c>
      <c r="D24" s="11" t="s">
        <v>55</v>
      </c>
      <c r="E24" s="11" t="s">
        <v>56</v>
      </c>
      <c r="F24" s="11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50951.3376</v>
      </c>
      <c r="H25" s="1"/>
      <c r="I25" s="1"/>
    </row>
    <row r="26" spans="1:9" ht="12.75">
      <c r="A26" s="76"/>
      <c r="B26" s="20" t="s">
        <v>3</v>
      </c>
      <c r="C26" s="34">
        <f>B18</f>
        <v>0.27</v>
      </c>
      <c r="D26" s="34">
        <v>4400</v>
      </c>
      <c r="E26" s="29">
        <v>1.75</v>
      </c>
      <c r="F26" s="21">
        <v>12</v>
      </c>
      <c r="G26" s="38">
        <f>C26*D26*E26*F26</f>
        <v>24948</v>
      </c>
      <c r="H26" s="1"/>
      <c r="I26" s="1"/>
    </row>
    <row r="27" spans="1:9" ht="12.75">
      <c r="A27" s="76"/>
      <c r="B27" s="20" t="s">
        <v>4</v>
      </c>
      <c r="C27" s="34">
        <f>B19</f>
        <v>0.26</v>
      </c>
      <c r="D27" s="34">
        <v>4300</v>
      </c>
      <c r="E27" s="34">
        <v>1.3</v>
      </c>
      <c r="F27" s="21">
        <v>12</v>
      </c>
      <c r="G27" s="38">
        <f>C27*D27*E27*F27</f>
        <v>17440.800000000003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42388.8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8562.5376</v>
      </c>
      <c r="H29" s="1"/>
      <c r="I29" s="1"/>
    </row>
    <row r="30" spans="1:9" ht="21">
      <c r="A30" s="13" t="s">
        <v>0</v>
      </c>
      <c r="B30" s="14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1905.8</v>
      </c>
      <c r="E31" s="6"/>
      <c r="F31" s="6">
        <v>12</v>
      </c>
      <c r="G31" s="39">
        <f>C31*D31*F31</f>
        <v>1214.37576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1905.8</v>
      </c>
      <c r="E32" s="6"/>
      <c r="F32" s="6">
        <v>12</v>
      </c>
      <c r="G32" s="39">
        <f>C32*D32*F32</f>
        <v>114.348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1905.8</v>
      </c>
      <c r="E33" s="6"/>
      <c r="F33" s="6">
        <v>12</v>
      </c>
      <c r="G33" s="39">
        <f>C33*D33*F33</f>
        <v>411.65279999999996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1905.8</v>
      </c>
      <c r="E34" s="6"/>
      <c r="F34" s="6">
        <v>12</v>
      </c>
      <c r="G34" s="39">
        <f>C34*D34*F34</f>
        <v>1328.7237599999999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51526.08602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6">
        <f>F19*1.5/12</f>
        <v>13.5</v>
      </c>
      <c r="E37" s="6"/>
      <c r="F37" s="6">
        <v>12</v>
      </c>
      <c r="G37" s="39">
        <f>C37*D37*F37</f>
        <v>16363.619999999999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6">
        <f>F19*1.5/12</f>
        <v>13.5</v>
      </c>
      <c r="E38" s="6"/>
      <c r="F38" s="6">
        <v>12</v>
      </c>
      <c r="G38" s="39">
        <f>C38*D38*F38</f>
        <v>6473.52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735</v>
      </c>
      <c r="E39" s="6"/>
      <c r="F39" s="6">
        <v>12</v>
      </c>
      <c r="G39" s="39">
        <f>C39*D39*F39</f>
        <v>27253.800000000003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312.1</v>
      </c>
      <c r="E40" s="6"/>
      <c r="F40" s="6"/>
      <c r="G40" s="39">
        <f>C40*D40</f>
        <v>235.6355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1905.8</v>
      </c>
      <c r="E41" s="6"/>
      <c r="F41" s="6">
        <v>6</v>
      </c>
      <c r="G41" s="39">
        <f>C41*D41*F41</f>
        <v>30.873960000000004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1905.8</v>
      </c>
      <c r="E45" s="6"/>
      <c r="F45" s="6">
        <v>6</v>
      </c>
      <c r="G45" s="39">
        <f>C45*D45*F45</f>
        <v>343.044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1905.8</v>
      </c>
      <c r="E46" s="6"/>
      <c r="F46" s="6">
        <v>6</v>
      </c>
      <c r="G46" s="39">
        <f>C46*D46*F46</f>
        <v>285.87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1905.8</v>
      </c>
      <c r="E47" s="6"/>
      <c r="F47" s="6">
        <v>12</v>
      </c>
      <c r="G47" s="39">
        <f>C47*D47*F47</f>
        <v>539.72256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53128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83208</v>
      </c>
      <c r="H49" s="1"/>
      <c r="I49" s="1"/>
    </row>
    <row r="50" spans="1:9" ht="15.75">
      <c r="A50" s="47">
        <v>5</v>
      </c>
      <c r="B50" s="82" t="s">
        <v>33</v>
      </c>
      <c r="C50" s="83"/>
      <c r="D50" s="54"/>
      <c r="E50" s="54"/>
      <c r="F50" s="55"/>
      <c r="G50" s="48">
        <v>22184</v>
      </c>
      <c r="H50" s="1"/>
      <c r="I50" s="1"/>
    </row>
    <row r="51" spans="1:9" ht="15.75">
      <c r="A51" s="47">
        <v>6</v>
      </c>
      <c r="B51" s="82" t="s">
        <v>34</v>
      </c>
      <c r="C51" s="83"/>
      <c r="D51" s="52"/>
      <c r="E51" s="52"/>
      <c r="F51" s="53"/>
      <c r="G51" s="48">
        <v>30645</v>
      </c>
      <c r="H51" s="1"/>
      <c r="I51" s="1"/>
    </row>
    <row r="52" spans="1:9" ht="34.5" customHeight="1">
      <c r="A52" s="3">
        <v>7</v>
      </c>
      <c r="B52" s="49" t="s">
        <v>74</v>
      </c>
      <c r="C52" s="50">
        <v>0.67</v>
      </c>
      <c r="D52" s="51"/>
      <c r="E52" s="32">
        <f>B16</f>
        <v>1905.8</v>
      </c>
      <c r="F52" s="51">
        <v>12</v>
      </c>
      <c r="G52" s="43">
        <f>C52*E52*F52</f>
        <v>15322.632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310034.15593999997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18602.0493564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328636.20529639994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14.370002330447404</v>
      </c>
      <c r="H56" s="1"/>
      <c r="I56" s="1"/>
    </row>
    <row r="57" spans="1:9" ht="15.75">
      <c r="A57" s="56" t="s">
        <v>77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78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75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79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C50"/>
    <mergeCell ref="B51:C51"/>
    <mergeCell ref="E1:G1"/>
    <mergeCell ref="E2:G2"/>
    <mergeCell ref="E3:G3"/>
    <mergeCell ref="A8:C8"/>
    <mergeCell ref="A55:F55"/>
    <mergeCell ref="A56:F56"/>
    <mergeCell ref="A54:F54"/>
    <mergeCell ref="B49:F49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selection activeCell="N32" sqref="N32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209</v>
      </c>
      <c r="C13" s="2" t="s">
        <v>41</v>
      </c>
      <c r="D13" s="8" t="s">
        <v>85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11.71002302523779</v>
      </c>
      <c r="C15" s="1"/>
      <c r="D15" s="1" t="s">
        <v>45</v>
      </c>
      <c r="E15" s="1"/>
      <c r="F15" s="26">
        <v>425.7</v>
      </c>
      <c r="G15" s="1"/>
      <c r="H15" s="1"/>
      <c r="I15" s="1"/>
    </row>
    <row r="16" spans="1:9" ht="27.75" customHeight="1">
      <c r="A16" s="19" t="s">
        <v>60</v>
      </c>
      <c r="B16" s="32">
        <v>2810.6</v>
      </c>
      <c r="C16" s="1"/>
      <c r="D16" s="73" t="s">
        <v>58</v>
      </c>
      <c r="E16" s="74"/>
      <c r="F16" s="32">
        <v>591.1</v>
      </c>
      <c r="G16" s="1"/>
      <c r="H16" s="1"/>
      <c r="I16" s="1"/>
    </row>
    <row r="17" spans="1:9" ht="12.75">
      <c r="A17" s="1" t="s">
        <v>43</v>
      </c>
      <c r="B17" s="44">
        <f>G55</f>
        <v>394946.28857679997</v>
      </c>
      <c r="C17" s="1"/>
      <c r="D17" s="1" t="s">
        <v>46</v>
      </c>
      <c r="E17" s="1"/>
      <c r="F17" s="26">
        <v>1608.7</v>
      </c>
      <c r="G17" s="1"/>
      <c r="H17" s="1"/>
      <c r="I17" s="1"/>
    </row>
    <row r="18" spans="1:9" ht="12.75">
      <c r="A18" s="1" t="s">
        <v>44</v>
      </c>
      <c r="B18" s="26">
        <v>0.54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0.54</v>
      </c>
      <c r="C19" s="1"/>
      <c r="D19" s="1" t="s">
        <v>65</v>
      </c>
      <c r="E19" s="1"/>
      <c r="F19" s="26">
        <v>161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99473.61263999999</v>
      </c>
      <c r="H23" s="1"/>
      <c r="I23" s="1"/>
    </row>
    <row r="24" spans="1:9" ht="31.5" customHeight="1">
      <c r="A24" s="15" t="s">
        <v>0</v>
      </c>
      <c r="B24" s="62" t="s">
        <v>50</v>
      </c>
      <c r="C24" s="64" t="s">
        <v>76</v>
      </c>
      <c r="D24" s="63" t="s">
        <v>55</v>
      </c>
      <c r="E24" s="63" t="s">
        <v>56</v>
      </c>
      <c r="F24" s="59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94947.4224</v>
      </c>
      <c r="H25" s="1"/>
      <c r="I25" s="1"/>
    </row>
    <row r="26" spans="1:9" ht="12.75">
      <c r="A26" s="76"/>
      <c r="B26" s="20" t="s">
        <v>3</v>
      </c>
      <c r="C26" s="34">
        <f>B18</f>
        <v>0.54</v>
      </c>
      <c r="D26" s="34">
        <v>4400</v>
      </c>
      <c r="E26" s="29">
        <v>1.5</v>
      </c>
      <c r="F26" s="21">
        <v>12</v>
      </c>
      <c r="G26" s="38">
        <f>C26*D26*E26*F26</f>
        <v>42768</v>
      </c>
      <c r="H26" s="1"/>
      <c r="I26" s="1"/>
    </row>
    <row r="27" spans="1:9" ht="12.75">
      <c r="A27" s="76"/>
      <c r="B27" s="20" t="s">
        <v>4</v>
      </c>
      <c r="C27" s="34">
        <f>B19</f>
        <v>0.54</v>
      </c>
      <c r="D27" s="34">
        <v>4300</v>
      </c>
      <c r="E27" s="34">
        <v>1.3</v>
      </c>
      <c r="F27" s="21">
        <v>12</v>
      </c>
      <c r="G27" s="38">
        <f>C27*D27*E27*F27</f>
        <v>36223.2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78991.2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15956.222399999999</v>
      </c>
      <c r="H29" s="1"/>
      <c r="I29" s="1"/>
    </row>
    <row r="30" spans="1:9" ht="21">
      <c r="A30" s="13" t="s">
        <v>0</v>
      </c>
      <c r="B30" s="14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2810.6</v>
      </c>
      <c r="E31" s="6"/>
      <c r="F31" s="6">
        <v>12</v>
      </c>
      <c r="G31" s="39">
        <f>C31*D31*F31</f>
        <v>1790.91432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2810.6</v>
      </c>
      <c r="E32" s="6"/>
      <c r="F32" s="6">
        <v>12</v>
      </c>
      <c r="G32" s="39">
        <f>C32*D32*F32</f>
        <v>168.636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2810.6</v>
      </c>
      <c r="E33" s="6"/>
      <c r="F33" s="6">
        <v>12</v>
      </c>
      <c r="G33" s="39">
        <f>C33*D33*F33</f>
        <v>607.0895999999999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2810.6</v>
      </c>
      <c r="E34" s="6"/>
      <c r="F34" s="6">
        <v>12</v>
      </c>
      <c r="G34" s="39">
        <f>C34*D34*F34</f>
        <v>1959.55032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53630.00164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6">
        <f>F19*1.5/12</f>
        <v>20.125</v>
      </c>
      <c r="E37" s="6"/>
      <c r="F37" s="6">
        <v>12</v>
      </c>
      <c r="G37" s="39">
        <f>C37*D37*F37</f>
        <v>24393.915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6">
        <f>F19*1.5/12</f>
        <v>20.125</v>
      </c>
      <c r="E38" s="6"/>
      <c r="F38" s="6">
        <v>12</v>
      </c>
      <c r="G38" s="39">
        <f>C38*D38*F38</f>
        <v>9650.34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465</v>
      </c>
      <c r="E39" s="6"/>
      <c r="F39" s="6">
        <v>12</v>
      </c>
      <c r="G39" s="39">
        <f>C39*D39*F39</f>
        <v>17242.199999999997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761</v>
      </c>
      <c r="E40" s="6"/>
      <c r="F40" s="6"/>
      <c r="G40" s="39">
        <f>C40*D40</f>
        <v>574.555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2810.6</v>
      </c>
      <c r="E41" s="6"/>
      <c r="F41" s="6">
        <v>6</v>
      </c>
      <c r="G41" s="39">
        <f>C41*D41*F41</f>
        <v>45.53172000000001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2810.6</v>
      </c>
      <c r="E45" s="6"/>
      <c r="F45" s="6">
        <v>6</v>
      </c>
      <c r="G45" s="39">
        <f>C45*D45*F45</f>
        <v>505.908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2810.6</v>
      </c>
      <c r="E46" s="6"/>
      <c r="F46" s="6">
        <v>6</v>
      </c>
      <c r="G46" s="39">
        <f>C46*D46*F46</f>
        <v>421.59000000000003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2810.6</v>
      </c>
      <c r="E47" s="6"/>
      <c r="F47" s="6">
        <v>12</v>
      </c>
      <c r="G47" s="39">
        <f>C47*D47*F47</f>
        <v>795.96192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0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122738</v>
      </c>
      <c r="H49" s="1"/>
      <c r="I49" s="1"/>
    </row>
    <row r="50" spans="1:9" ht="15.75">
      <c r="A50" s="47">
        <v>5</v>
      </c>
      <c r="B50" s="82" t="s">
        <v>33</v>
      </c>
      <c r="C50" s="83"/>
      <c r="D50" s="54"/>
      <c r="E50" s="54"/>
      <c r="F50" s="55"/>
      <c r="G50" s="48">
        <v>31137</v>
      </c>
      <c r="H50" s="1"/>
      <c r="I50" s="1"/>
    </row>
    <row r="51" spans="1:9" ht="15.75">
      <c r="A51" s="47">
        <v>6</v>
      </c>
      <c r="B51" s="82" t="s">
        <v>34</v>
      </c>
      <c r="C51" s="83"/>
      <c r="D51" s="52"/>
      <c r="E51" s="52"/>
      <c r="F51" s="53"/>
      <c r="G51" s="48">
        <v>43015</v>
      </c>
      <c r="H51" s="1"/>
      <c r="I51" s="1"/>
    </row>
    <row r="52" spans="1:9" ht="34.5" customHeight="1">
      <c r="A52" s="3">
        <v>7</v>
      </c>
      <c r="B52" s="49" t="s">
        <v>74</v>
      </c>
      <c r="C52" s="50">
        <v>0.67</v>
      </c>
      <c r="D52" s="51"/>
      <c r="E52" s="61">
        <f>B16</f>
        <v>2810.6</v>
      </c>
      <c r="F52" s="51">
        <v>12</v>
      </c>
      <c r="G52" s="43">
        <f>C52*E52*F52</f>
        <v>22597.224000000002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372590.83827999997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22355.450296799998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394946.28857679997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11.71002302523779</v>
      </c>
      <c r="H56" s="1"/>
      <c r="I56" s="1"/>
    </row>
    <row r="57" spans="1:9" ht="15.75">
      <c r="A57" s="56" t="s">
        <v>223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224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75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126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C50"/>
    <mergeCell ref="B51:C51"/>
    <mergeCell ref="A55:F55"/>
    <mergeCell ref="A56:F56"/>
    <mergeCell ref="A54:F54"/>
    <mergeCell ref="B49:F49"/>
    <mergeCell ref="E1:G1"/>
    <mergeCell ref="E2:G2"/>
    <mergeCell ref="E3:G3"/>
    <mergeCell ref="A8:C8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209</v>
      </c>
      <c r="C13" s="2" t="s">
        <v>41</v>
      </c>
      <c r="D13" s="8">
        <v>3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11.710006171756675</v>
      </c>
      <c r="C15" s="1"/>
      <c r="D15" s="1" t="s">
        <v>45</v>
      </c>
      <c r="E15" s="1"/>
      <c r="F15" s="26">
        <v>425</v>
      </c>
      <c r="G15" s="1"/>
      <c r="H15" s="1"/>
      <c r="I15" s="1"/>
    </row>
    <row r="16" spans="1:9" ht="27.75" customHeight="1">
      <c r="A16" s="19" t="s">
        <v>60</v>
      </c>
      <c r="B16" s="32">
        <v>2812.7</v>
      </c>
      <c r="C16" s="1"/>
      <c r="D16" s="73" t="s">
        <v>58</v>
      </c>
      <c r="E16" s="74"/>
      <c r="F16" s="32">
        <v>591.1</v>
      </c>
      <c r="G16" s="1"/>
      <c r="H16" s="1"/>
      <c r="I16" s="1"/>
    </row>
    <row r="17" spans="1:9" ht="12.75">
      <c r="A17" s="1" t="s">
        <v>43</v>
      </c>
      <c r="B17" s="44">
        <f>G55</f>
        <v>395240.81231159996</v>
      </c>
      <c r="C17" s="1"/>
      <c r="D17" s="1" t="s">
        <v>46</v>
      </c>
      <c r="E17" s="1"/>
      <c r="F17" s="26">
        <v>3400.6</v>
      </c>
      <c r="G17" s="1"/>
      <c r="H17" s="1"/>
      <c r="I17" s="1"/>
    </row>
    <row r="18" spans="1:9" ht="12.75">
      <c r="A18" s="1" t="s">
        <v>44</v>
      </c>
      <c r="B18" s="26">
        <v>0.74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0.54</v>
      </c>
      <c r="C19" s="1"/>
      <c r="D19" s="1" t="s">
        <v>65</v>
      </c>
      <c r="E19" s="1"/>
      <c r="F19" s="26">
        <v>155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118516.67448</v>
      </c>
      <c r="H23" s="1"/>
      <c r="I23" s="1"/>
    </row>
    <row r="24" spans="1:9" ht="31.5" customHeight="1">
      <c r="A24" s="15" t="s">
        <v>0</v>
      </c>
      <c r="B24" s="62" t="s">
        <v>50</v>
      </c>
      <c r="C24" s="64" t="s">
        <v>76</v>
      </c>
      <c r="D24" s="63" t="s">
        <v>55</v>
      </c>
      <c r="E24" s="63" t="s">
        <v>56</v>
      </c>
      <c r="F24" s="59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113987.1024</v>
      </c>
      <c r="H25" s="1"/>
      <c r="I25" s="1"/>
    </row>
    <row r="26" spans="1:9" ht="12.75">
      <c r="A26" s="76"/>
      <c r="B26" s="20" t="s">
        <v>3</v>
      </c>
      <c r="C26" s="34">
        <f>B18</f>
        <v>0.74</v>
      </c>
      <c r="D26" s="34">
        <v>4400</v>
      </c>
      <c r="E26" s="29">
        <v>1.5</v>
      </c>
      <c r="F26" s="21">
        <v>12</v>
      </c>
      <c r="G26" s="38">
        <f>C26*D26*E26*F26</f>
        <v>58608</v>
      </c>
      <c r="H26" s="1"/>
      <c r="I26" s="1"/>
    </row>
    <row r="27" spans="1:9" ht="12.75">
      <c r="A27" s="76"/>
      <c r="B27" s="20" t="s">
        <v>4</v>
      </c>
      <c r="C27" s="34">
        <f>B19</f>
        <v>0.54</v>
      </c>
      <c r="D27" s="34">
        <v>4300</v>
      </c>
      <c r="E27" s="34">
        <v>1.3</v>
      </c>
      <c r="F27" s="21">
        <v>12</v>
      </c>
      <c r="G27" s="38">
        <f>C27*D27*E27*F27</f>
        <v>36223.2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94831.2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19155.9024</v>
      </c>
      <c r="H29" s="1"/>
      <c r="I29" s="1"/>
    </row>
    <row r="30" spans="1:9" ht="21">
      <c r="A30" s="13" t="s">
        <v>0</v>
      </c>
      <c r="B30" s="14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2812.7</v>
      </c>
      <c r="E31" s="6"/>
      <c r="F31" s="6">
        <v>12</v>
      </c>
      <c r="G31" s="39">
        <f>C31*D31*F31</f>
        <v>1792.2524399999998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2812.7</v>
      </c>
      <c r="E32" s="6"/>
      <c r="F32" s="6">
        <v>12</v>
      </c>
      <c r="G32" s="39">
        <f>C32*D32*F32</f>
        <v>168.762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2812.7</v>
      </c>
      <c r="E33" s="6"/>
      <c r="F33" s="6">
        <v>12</v>
      </c>
      <c r="G33" s="39">
        <f>C33*D33*F33</f>
        <v>607.5431999999998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2812.7</v>
      </c>
      <c r="E34" s="6"/>
      <c r="F34" s="6">
        <v>12</v>
      </c>
      <c r="G34" s="39">
        <f>C34*D34*F34</f>
        <v>1961.01444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53098.90837999999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6">
        <f>F19*1.5/12</f>
        <v>19.375</v>
      </c>
      <c r="E37" s="6"/>
      <c r="F37" s="6">
        <v>12</v>
      </c>
      <c r="G37" s="39">
        <f>C37*D37*F37</f>
        <v>23484.825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6">
        <f>F19*1.5/12</f>
        <v>19.375</v>
      </c>
      <c r="E38" s="6"/>
      <c r="F38" s="6">
        <v>12</v>
      </c>
      <c r="G38" s="39">
        <f>C38*D38*F38</f>
        <v>9290.7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485</v>
      </c>
      <c r="E39" s="6"/>
      <c r="F39" s="6">
        <v>12</v>
      </c>
      <c r="G39" s="39">
        <f>C39*D39*F39</f>
        <v>17983.8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754</v>
      </c>
      <c r="E40" s="6"/>
      <c r="F40" s="6"/>
      <c r="G40" s="39">
        <f>C40*D40</f>
        <v>569.27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2812.7</v>
      </c>
      <c r="E41" s="6"/>
      <c r="F41" s="6">
        <v>6</v>
      </c>
      <c r="G41" s="39">
        <f>C41*D41*F41</f>
        <v>45.56574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2812.7</v>
      </c>
      <c r="E45" s="6"/>
      <c r="F45" s="6">
        <v>6</v>
      </c>
      <c r="G45" s="39">
        <f>C45*D45*F45</f>
        <v>506.28599999999994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2812.7</v>
      </c>
      <c r="E46" s="6"/>
      <c r="F46" s="6">
        <v>6</v>
      </c>
      <c r="G46" s="39">
        <f>C46*D46*F46</f>
        <v>421.905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2812.7</v>
      </c>
      <c r="E47" s="6"/>
      <c r="F47" s="6">
        <v>12</v>
      </c>
      <c r="G47" s="39">
        <f>C47*D47*F47</f>
        <v>796.5566399999999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0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104144</v>
      </c>
      <c r="H49" s="1"/>
      <c r="I49" s="1"/>
    </row>
    <row r="50" spans="1:9" ht="15.75">
      <c r="A50" s="47">
        <v>5</v>
      </c>
      <c r="B50" s="82" t="s">
        <v>33</v>
      </c>
      <c r="C50" s="83"/>
      <c r="D50" s="54"/>
      <c r="E50" s="54"/>
      <c r="F50" s="55"/>
      <c r="G50" s="48">
        <v>31282</v>
      </c>
      <c r="H50" s="1"/>
      <c r="I50" s="1"/>
    </row>
    <row r="51" spans="1:9" ht="15.75">
      <c r="A51" s="47">
        <v>6</v>
      </c>
      <c r="B51" s="82" t="s">
        <v>34</v>
      </c>
      <c r="C51" s="83"/>
      <c r="D51" s="52"/>
      <c r="E51" s="52"/>
      <c r="F51" s="53"/>
      <c r="G51" s="48">
        <v>43213</v>
      </c>
      <c r="H51" s="1"/>
      <c r="I51" s="1"/>
    </row>
    <row r="52" spans="1:9" ht="34.5" customHeight="1">
      <c r="A52" s="3">
        <v>7</v>
      </c>
      <c r="B52" s="49" t="s">
        <v>74</v>
      </c>
      <c r="C52" s="50">
        <v>0.67</v>
      </c>
      <c r="D52" s="51"/>
      <c r="E52" s="61">
        <f>B16</f>
        <v>2812.7</v>
      </c>
      <c r="F52" s="51">
        <v>12</v>
      </c>
      <c r="G52" s="43">
        <f>C52*E52*F52</f>
        <v>22614.108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372868.69086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22372.121451599996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395240.81231159996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11.710006171756675</v>
      </c>
      <c r="H56" s="1"/>
      <c r="I56" s="1"/>
    </row>
    <row r="57" spans="1:9" ht="15.75">
      <c r="A57" s="56" t="s">
        <v>137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138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75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126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C50"/>
    <mergeCell ref="B51:C51"/>
    <mergeCell ref="A55:F55"/>
    <mergeCell ref="A56:F56"/>
    <mergeCell ref="A54:F54"/>
    <mergeCell ref="B49:F49"/>
    <mergeCell ref="E1:G1"/>
    <mergeCell ref="E2:G2"/>
    <mergeCell ref="E3:G3"/>
    <mergeCell ref="A8:C8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selection activeCell="L31" sqref="L31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209</v>
      </c>
      <c r="C13" s="2" t="s">
        <v>41</v>
      </c>
      <c r="D13" s="8" t="s">
        <v>159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11.709998577299038</v>
      </c>
      <c r="C15" s="1"/>
      <c r="D15" s="1" t="s">
        <v>45</v>
      </c>
      <c r="E15" s="1"/>
      <c r="F15" s="26">
        <v>352.5</v>
      </c>
      <c r="G15" s="1"/>
      <c r="H15" s="1"/>
      <c r="I15" s="1"/>
    </row>
    <row r="16" spans="1:9" ht="27.75" customHeight="1">
      <c r="A16" s="19" t="s">
        <v>60</v>
      </c>
      <c r="B16" s="32">
        <v>2775.8</v>
      </c>
      <c r="C16" s="1"/>
      <c r="D16" s="73" t="s">
        <v>58</v>
      </c>
      <c r="E16" s="74"/>
      <c r="F16" s="32">
        <v>423.1</v>
      </c>
      <c r="G16" s="1"/>
      <c r="H16" s="1"/>
      <c r="I16" s="1"/>
    </row>
    <row r="17" spans="1:9" ht="12.75">
      <c r="A17" s="1" t="s">
        <v>43</v>
      </c>
      <c r="B17" s="44">
        <f>G55</f>
        <v>390055.36861040007</v>
      </c>
      <c r="C17" s="1"/>
      <c r="D17" s="1" t="s">
        <v>46</v>
      </c>
      <c r="E17" s="1"/>
      <c r="F17" s="26">
        <v>2865.6</v>
      </c>
      <c r="G17" s="1"/>
      <c r="H17" s="1"/>
      <c r="I17" s="1"/>
    </row>
    <row r="18" spans="1:9" ht="12.75">
      <c r="A18" s="1" t="s">
        <v>44</v>
      </c>
      <c r="B18" s="26">
        <v>0.58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0.45</v>
      </c>
      <c r="C19" s="1"/>
      <c r="D19" s="1" t="s">
        <v>65</v>
      </c>
      <c r="E19" s="1"/>
      <c r="F19" s="26">
        <v>148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95968.79232</v>
      </c>
      <c r="H23" s="1"/>
      <c r="I23" s="1"/>
    </row>
    <row r="24" spans="1:9" ht="31.5" customHeight="1">
      <c r="A24" s="15" t="s">
        <v>0</v>
      </c>
      <c r="B24" s="62" t="s">
        <v>50</v>
      </c>
      <c r="C24" s="64" t="s">
        <v>76</v>
      </c>
      <c r="D24" s="63" t="s">
        <v>55</v>
      </c>
      <c r="E24" s="63" t="s">
        <v>56</v>
      </c>
      <c r="F24" s="59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91498.644</v>
      </c>
      <c r="H25" s="1"/>
      <c r="I25" s="1"/>
    </row>
    <row r="26" spans="1:9" ht="12.75">
      <c r="A26" s="76"/>
      <c r="B26" s="20" t="s">
        <v>3</v>
      </c>
      <c r="C26" s="34">
        <f>B18</f>
        <v>0.58</v>
      </c>
      <c r="D26" s="34">
        <v>4400</v>
      </c>
      <c r="E26" s="29">
        <v>1.5</v>
      </c>
      <c r="F26" s="21">
        <v>12</v>
      </c>
      <c r="G26" s="38">
        <f>C26*D26*E26*F26</f>
        <v>45936</v>
      </c>
      <c r="H26" s="1"/>
      <c r="I26" s="1"/>
    </row>
    <row r="27" spans="1:9" ht="12.75">
      <c r="A27" s="76"/>
      <c r="B27" s="20" t="s">
        <v>4</v>
      </c>
      <c r="C27" s="34">
        <f>B19</f>
        <v>0.45</v>
      </c>
      <c r="D27" s="34">
        <v>4300</v>
      </c>
      <c r="E27" s="34">
        <v>1.3</v>
      </c>
      <c r="F27" s="21">
        <v>12</v>
      </c>
      <c r="G27" s="38">
        <f>C27*D27*E27*F27</f>
        <v>30186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76122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15376.644</v>
      </c>
      <c r="H29" s="1"/>
      <c r="I29" s="1"/>
    </row>
    <row r="30" spans="1:9" ht="21">
      <c r="A30" s="13" t="s">
        <v>0</v>
      </c>
      <c r="B30" s="14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2775.8</v>
      </c>
      <c r="E31" s="6"/>
      <c r="F31" s="6">
        <v>12</v>
      </c>
      <c r="G31" s="39">
        <f>C31*D31*F31</f>
        <v>1768.73976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2775.8</v>
      </c>
      <c r="E32" s="6"/>
      <c r="F32" s="6">
        <v>12</v>
      </c>
      <c r="G32" s="39">
        <f>C32*D32*F32</f>
        <v>166.548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2775.8</v>
      </c>
      <c r="E33" s="6"/>
      <c r="F33" s="6">
        <v>12</v>
      </c>
      <c r="G33" s="39">
        <f>C33*D33*F33</f>
        <v>599.5727999999999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2775.8</v>
      </c>
      <c r="E34" s="6"/>
      <c r="F34" s="6">
        <v>12</v>
      </c>
      <c r="G34" s="39">
        <f>C34*D34*F34</f>
        <v>1935.28776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51726.53852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6">
        <f>F19*1.5/12</f>
        <v>18.5</v>
      </c>
      <c r="E37" s="6"/>
      <c r="F37" s="6">
        <v>12</v>
      </c>
      <c r="G37" s="39">
        <f>C37*D37*F37</f>
        <v>22424.22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6">
        <f>F19*1.5/12</f>
        <v>18.5</v>
      </c>
      <c r="E38" s="6"/>
      <c r="F38" s="6">
        <v>12</v>
      </c>
      <c r="G38" s="39">
        <f>C38*D38*F38</f>
        <v>8871.119999999999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490</v>
      </c>
      <c r="E39" s="6"/>
      <c r="F39" s="6">
        <v>12</v>
      </c>
      <c r="G39" s="39">
        <f>C39*D39*F39</f>
        <v>18169.199999999997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682</v>
      </c>
      <c r="E40" s="6"/>
      <c r="F40" s="6"/>
      <c r="G40" s="39">
        <f>C40*D40</f>
        <v>514.91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2775.8</v>
      </c>
      <c r="E41" s="6"/>
      <c r="F41" s="6">
        <v>6</v>
      </c>
      <c r="G41" s="39">
        <f>C41*D41*F41</f>
        <v>44.967960000000005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2775.8</v>
      </c>
      <c r="E45" s="6"/>
      <c r="F45" s="6">
        <v>6</v>
      </c>
      <c r="G45" s="39">
        <f>C45*D45*F45</f>
        <v>499.644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2775.8</v>
      </c>
      <c r="E46" s="6"/>
      <c r="F46" s="6">
        <v>6</v>
      </c>
      <c r="G46" s="39">
        <f>C46*D46*F46</f>
        <v>416.37000000000006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2775.8</v>
      </c>
      <c r="E47" s="6"/>
      <c r="F47" s="6">
        <v>12</v>
      </c>
      <c r="G47" s="39">
        <f>C47*D47*F47</f>
        <v>786.1065600000001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0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124193</v>
      </c>
      <c r="H49" s="1"/>
      <c r="I49" s="1"/>
    </row>
    <row r="50" spans="1:9" ht="15.75">
      <c r="A50" s="47">
        <v>5</v>
      </c>
      <c r="B50" s="82" t="s">
        <v>33</v>
      </c>
      <c r="C50" s="83"/>
      <c r="D50" s="54"/>
      <c r="E50" s="54"/>
      <c r="F50" s="55"/>
      <c r="G50" s="48">
        <v>31311</v>
      </c>
      <c r="H50" s="1"/>
      <c r="I50" s="1"/>
    </row>
    <row r="51" spans="1:9" ht="15.75">
      <c r="A51" s="47">
        <v>6</v>
      </c>
      <c r="B51" s="82" t="s">
        <v>34</v>
      </c>
      <c r="C51" s="83"/>
      <c r="D51" s="52"/>
      <c r="E51" s="52"/>
      <c r="F51" s="53"/>
      <c r="G51" s="48">
        <v>42460</v>
      </c>
      <c r="H51" s="1"/>
      <c r="I51" s="1"/>
    </row>
    <row r="52" spans="1:9" ht="34.5" customHeight="1">
      <c r="A52" s="3">
        <v>7</v>
      </c>
      <c r="B52" s="49" t="s">
        <v>74</v>
      </c>
      <c r="C52" s="50">
        <v>0.67</v>
      </c>
      <c r="D52" s="51"/>
      <c r="E52" s="61">
        <f>B16</f>
        <v>2775.8</v>
      </c>
      <c r="F52" s="51">
        <v>12</v>
      </c>
      <c r="G52" s="43">
        <f>C52*E52*F52</f>
        <v>22317.432000000004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367976.76284000004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22078.6057704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390055.36861040007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11.709998577299038</v>
      </c>
      <c r="H56" s="1"/>
      <c r="I56" s="1"/>
    </row>
    <row r="57" spans="1:9" ht="15.75">
      <c r="A57" s="56" t="s">
        <v>221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222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75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126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C50"/>
    <mergeCell ref="B51:C51"/>
    <mergeCell ref="A55:F55"/>
    <mergeCell ref="A56:F56"/>
    <mergeCell ref="A54:F54"/>
    <mergeCell ref="B49:F49"/>
    <mergeCell ref="E1:G1"/>
    <mergeCell ref="E2:G2"/>
    <mergeCell ref="E3:G3"/>
    <mergeCell ref="A8:C8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selection activeCell="O31" sqref="O31"/>
    </sheetView>
  </sheetViews>
  <sheetFormatPr defaultColWidth="9.140625" defaultRowHeight="12.75"/>
  <cols>
    <col min="1" max="1" width="9.57421875" style="0" customWidth="1"/>
    <col min="2" max="2" width="25.7109375" style="0" customWidth="1"/>
    <col min="3" max="3" width="9.57421875" style="0" customWidth="1"/>
    <col min="5" max="5" width="10.7109375" style="0" bestFit="1" customWidth="1"/>
    <col min="7" max="7" width="15.57421875" style="0" customWidth="1"/>
  </cols>
  <sheetData>
    <row r="1" spans="2:9" ht="12.75">
      <c r="B1" s="1"/>
      <c r="C1" s="1"/>
      <c r="D1" s="1"/>
      <c r="E1" s="85" t="s">
        <v>1</v>
      </c>
      <c r="F1" s="85"/>
      <c r="G1" s="85"/>
      <c r="H1" s="1"/>
      <c r="I1" s="1"/>
    </row>
    <row r="2" spans="2:9" ht="12.75">
      <c r="B2" s="1"/>
      <c r="C2" s="1"/>
      <c r="D2" s="1"/>
      <c r="E2" s="85" t="s">
        <v>68</v>
      </c>
      <c r="F2" s="85"/>
      <c r="G2" s="85"/>
      <c r="H2" s="1"/>
      <c r="I2" s="1"/>
    </row>
    <row r="3" spans="2:9" ht="12.75">
      <c r="B3" s="1"/>
      <c r="C3" s="1"/>
      <c r="D3" s="1"/>
      <c r="E3" s="85"/>
      <c r="F3" s="85"/>
      <c r="G3" s="85"/>
      <c r="H3" s="1"/>
      <c r="I3" s="1"/>
    </row>
    <row r="4" spans="1:9" ht="12.75">
      <c r="A4" s="1"/>
      <c r="B4" s="1"/>
      <c r="C4" s="1"/>
      <c r="D4" s="1"/>
      <c r="E4" s="16"/>
      <c r="F4" s="16"/>
      <c r="G4" s="17" t="s">
        <v>69</v>
      </c>
      <c r="H4" s="1"/>
      <c r="I4" s="1"/>
    </row>
    <row r="5" spans="1:9" ht="12.75">
      <c r="A5" s="1"/>
      <c r="B5" s="1"/>
      <c r="C5" s="1"/>
      <c r="D5" s="1"/>
      <c r="E5" s="18"/>
      <c r="F5" s="18"/>
      <c r="G5" s="17"/>
      <c r="H5" s="1"/>
      <c r="I5" s="1"/>
    </row>
    <row r="6" spans="1:9" ht="12.75">
      <c r="A6" s="1"/>
      <c r="B6" s="1"/>
      <c r="C6" s="1"/>
      <c r="D6" s="1"/>
      <c r="E6" s="18"/>
      <c r="F6" s="18"/>
      <c r="G6" s="17"/>
      <c r="H6" s="1"/>
      <c r="I6" s="1"/>
    </row>
    <row r="7" spans="1:9" ht="12.75">
      <c r="A7" s="1"/>
      <c r="B7" s="1"/>
      <c r="C7" s="1"/>
      <c r="D7" s="1"/>
      <c r="E7" s="18"/>
      <c r="F7" s="18"/>
      <c r="G7" s="17"/>
      <c r="H7" s="1"/>
      <c r="I7" s="1"/>
    </row>
    <row r="8" spans="1:9" ht="18.75">
      <c r="A8" s="86" t="s">
        <v>38</v>
      </c>
      <c r="B8" s="86"/>
      <c r="C8" s="86"/>
      <c r="D8" s="10">
        <v>2013</v>
      </c>
      <c r="E8" s="28" t="s">
        <v>39</v>
      </c>
      <c r="F8" s="18"/>
      <c r="G8" s="17"/>
      <c r="H8" s="1"/>
      <c r="I8" s="1"/>
    </row>
    <row r="9" spans="1:9" ht="12.75">
      <c r="A9" s="1"/>
      <c r="B9" s="1"/>
      <c r="C9" s="1"/>
      <c r="D9" s="1"/>
      <c r="E9" s="18"/>
      <c r="F9" s="18"/>
      <c r="G9" s="17"/>
      <c r="H9" s="1"/>
      <c r="I9" s="1"/>
    </row>
    <row r="10" spans="1:9" ht="12.75">
      <c r="A10" s="1"/>
      <c r="B10" s="1"/>
      <c r="C10" s="1"/>
      <c r="D10" s="1"/>
      <c r="E10" s="18"/>
      <c r="F10" s="18"/>
      <c r="G10" s="17"/>
      <c r="H10" s="1"/>
      <c r="I10" s="1"/>
    </row>
    <row r="11" spans="1:9" ht="15.75">
      <c r="A11" s="9"/>
      <c r="C11" s="27"/>
      <c r="D11" s="9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" t="s">
        <v>40</v>
      </c>
      <c r="B13" s="8" t="s">
        <v>209</v>
      </c>
      <c r="C13" s="2" t="s">
        <v>41</v>
      </c>
      <c r="D13" s="8">
        <v>2</v>
      </c>
      <c r="E13" s="1"/>
      <c r="F13" s="1"/>
      <c r="G13" s="1"/>
      <c r="H13" s="1"/>
      <c r="I13" s="1"/>
    </row>
    <row r="14" spans="1:9" ht="12.75">
      <c r="A14" s="1"/>
      <c r="B14" s="26"/>
      <c r="C14" s="1"/>
      <c r="D14" s="1"/>
      <c r="E14" s="1"/>
      <c r="F14" s="1"/>
      <c r="G14" s="1"/>
      <c r="H14" s="1"/>
      <c r="I14" s="1"/>
    </row>
    <row r="15" spans="1:9" ht="12.75">
      <c r="A15" s="1" t="s">
        <v>42</v>
      </c>
      <c r="B15" s="31">
        <f>G56</f>
        <v>11.709994817142318</v>
      </c>
      <c r="C15" s="1"/>
      <c r="D15" s="1" t="s">
        <v>45</v>
      </c>
      <c r="E15" s="1"/>
      <c r="F15" s="26">
        <v>425</v>
      </c>
      <c r="G15" s="1"/>
      <c r="H15" s="1"/>
      <c r="I15" s="1"/>
    </row>
    <row r="16" spans="1:9" ht="27.75" customHeight="1">
      <c r="A16" s="19" t="s">
        <v>60</v>
      </c>
      <c r="B16" s="32">
        <v>2810.2</v>
      </c>
      <c r="C16" s="1"/>
      <c r="D16" s="73" t="s">
        <v>58</v>
      </c>
      <c r="E16" s="74"/>
      <c r="F16" s="32">
        <v>554.3</v>
      </c>
      <c r="G16" s="1"/>
      <c r="H16" s="1"/>
      <c r="I16" s="1"/>
    </row>
    <row r="17" spans="1:9" ht="12.75">
      <c r="A17" s="1" t="s">
        <v>43</v>
      </c>
      <c r="B17" s="44">
        <f>G55</f>
        <v>394889.1292216001</v>
      </c>
      <c r="C17" s="1"/>
      <c r="D17" s="1" t="s">
        <v>46</v>
      </c>
      <c r="E17" s="1"/>
      <c r="F17" s="26">
        <v>3291.8</v>
      </c>
      <c r="G17" s="1"/>
      <c r="H17" s="1"/>
      <c r="I17" s="1"/>
    </row>
    <row r="18" spans="1:9" ht="12.75">
      <c r="A18" s="1" t="s">
        <v>44</v>
      </c>
      <c r="B18" s="26">
        <v>0.71</v>
      </c>
      <c r="C18" s="1"/>
      <c r="D18" s="1" t="s">
        <v>47</v>
      </c>
      <c r="E18" s="1"/>
      <c r="F18" s="26"/>
      <c r="G18" s="1"/>
      <c r="H18" s="1"/>
      <c r="I18" s="1"/>
    </row>
    <row r="19" spans="1:9" ht="12.75">
      <c r="A19" s="1" t="s">
        <v>59</v>
      </c>
      <c r="B19" s="26">
        <v>0.54</v>
      </c>
      <c r="C19" s="1"/>
      <c r="D19" s="1" t="s">
        <v>65</v>
      </c>
      <c r="E19" s="1"/>
      <c r="F19" s="26">
        <v>154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33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5">
        <v>1</v>
      </c>
      <c r="B23" s="82" t="s">
        <v>5</v>
      </c>
      <c r="C23" s="79"/>
      <c r="D23" s="79"/>
      <c r="E23" s="79"/>
      <c r="F23" s="80"/>
      <c r="G23" s="36">
        <f>G25+G31+G32+G33+G34</f>
        <v>115656.69648</v>
      </c>
      <c r="H23" s="1"/>
      <c r="I23" s="1"/>
    </row>
    <row r="24" spans="1:9" ht="31.5" customHeight="1">
      <c r="A24" s="15" t="s">
        <v>0</v>
      </c>
      <c r="B24" s="62" t="s">
        <v>50</v>
      </c>
      <c r="C24" s="64" t="s">
        <v>76</v>
      </c>
      <c r="D24" s="63" t="s">
        <v>55</v>
      </c>
      <c r="E24" s="63" t="s">
        <v>56</v>
      </c>
      <c r="F24" s="59" t="s">
        <v>53</v>
      </c>
      <c r="G24" s="24" t="s">
        <v>48</v>
      </c>
      <c r="H24" s="1"/>
      <c r="I24" s="1"/>
    </row>
    <row r="25" spans="1:9" ht="12.75">
      <c r="A25" s="75" t="s">
        <v>6</v>
      </c>
      <c r="B25" s="78" t="s">
        <v>2</v>
      </c>
      <c r="C25" s="79"/>
      <c r="D25" s="79"/>
      <c r="E25" s="79"/>
      <c r="F25" s="80"/>
      <c r="G25" s="37">
        <f>G28+G29</f>
        <v>111131.1504</v>
      </c>
      <c r="H25" s="1"/>
      <c r="I25" s="1"/>
    </row>
    <row r="26" spans="1:9" ht="12.75">
      <c r="A26" s="76"/>
      <c r="B26" s="20" t="s">
        <v>3</v>
      </c>
      <c r="C26" s="34">
        <f>B18</f>
        <v>0.71</v>
      </c>
      <c r="D26" s="34">
        <v>4400</v>
      </c>
      <c r="E26" s="29">
        <v>1.5</v>
      </c>
      <c r="F26" s="21">
        <v>12</v>
      </c>
      <c r="G26" s="38">
        <f>C26*D26*E26*F26</f>
        <v>56232</v>
      </c>
      <c r="H26" s="1"/>
      <c r="I26" s="1"/>
    </row>
    <row r="27" spans="1:9" ht="12.75">
      <c r="A27" s="76"/>
      <c r="B27" s="20" t="s">
        <v>4</v>
      </c>
      <c r="C27" s="34">
        <f>B19</f>
        <v>0.54</v>
      </c>
      <c r="D27" s="34">
        <v>4300</v>
      </c>
      <c r="E27" s="34">
        <v>1.3</v>
      </c>
      <c r="F27" s="21">
        <v>12</v>
      </c>
      <c r="G27" s="38">
        <f>C27*D27*E27*F27</f>
        <v>36223.2</v>
      </c>
      <c r="H27" s="1"/>
      <c r="I27" s="1"/>
    </row>
    <row r="28" spans="1:9" ht="12.75">
      <c r="A28" s="76"/>
      <c r="B28" s="4" t="s">
        <v>49</v>
      </c>
      <c r="C28" s="6"/>
      <c r="D28" s="6"/>
      <c r="E28" s="6"/>
      <c r="F28" s="6"/>
      <c r="G28" s="39">
        <f>SUM(G26:G27)</f>
        <v>92455.2</v>
      </c>
      <c r="H28" s="1"/>
      <c r="I28" s="1"/>
    </row>
    <row r="29" spans="1:9" ht="12.75">
      <c r="A29" s="77"/>
      <c r="B29" s="4" t="s">
        <v>54</v>
      </c>
      <c r="C29" s="6"/>
      <c r="D29" s="6"/>
      <c r="E29" s="6"/>
      <c r="F29" s="6"/>
      <c r="G29" s="39">
        <f>G28/100*20.2</f>
        <v>18675.9504</v>
      </c>
      <c r="H29" s="1"/>
      <c r="I29" s="1"/>
    </row>
    <row r="30" spans="1:9" ht="21">
      <c r="A30" s="13" t="s">
        <v>0</v>
      </c>
      <c r="B30" s="14" t="s">
        <v>50</v>
      </c>
      <c r="C30" s="11" t="s">
        <v>51</v>
      </c>
      <c r="D30" s="11" t="s">
        <v>52</v>
      </c>
      <c r="E30" s="11"/>
      <c r="F30" s="11" t="s">
        <v>53</v>
      </c>
      <c r="G30" s="40" t="s">
        <v>48</v>
      </c>
      <c r="H30" s="1"/>
      <c r="I30" s="1"/>
    </row>
    <row r="31" spans="1:9" ht="25.5">
      <c r="A31" s="6" t="s">
        <v>7</v>
      </c>
      <c r="B31" s="7" t="s">
        <v>8</v>
      </c>
      <c r="C31" s="35">
        <v>0.0531</v>
      </c>
      <c r="D31" s="6">
        <f>B16</f>
        <v>2810.2</v>
      </c>
      <c r="E31" s="6"/>
      <c r="F31" s="6">
        <v>12</v>
      </c>
      <c r="G31" s="39">
        <f>C31*D31*F31</f>
        <v>1790.65944</v>
      </c>
      <c r="H31" s="1"/>
      <c r="I31" s="1"/>
    </row>
    <row r="32" spans="1:9" ht="25.5">
      <c r="A32" s="6" t="s">
        <v>9</v>
      </c>
      <c r="B32" s="7" t="s">
        <v>10</v>
      </c>
      <c r="C32" s="35">
        <v>0.005</v>
      </c>
      <c r="D32" s="6">
        <f>B16</f>
        <v>2810.2</v>
      </c>
      <c r="E32" s="6"/>
      <c r="F32" s="6">
        <v>12</v>
      </c>
      <c r="G32" s="39">
        <f>C32*D32*F32</f>
        <v>168.612</v>
      </c>
      <c r="H32" s="1"/>
      <c r="I32" s="1"/>
    </row>
    <row r="33" spans="1:9" ht="25.5">
      <c r="A33" s="6" t="s">
        <v>11</v>
      </c>
      <c r="B33" s="7" t="s">
        <v>12</v>
      </c>
      <c r="C33" s="35">
        <v>0.018</v>
      </c>
      <c r="D33" s="6">
        <f>B16</f>
        <v>2810.2</v>
      </c>
      <c r="E33" s="6"/>
      <c r="F33" s="6">
        <v>12</v>
      </c>
      <c r="G33" s="39">
        <f>C33*D33*F33</f>
        <v>607.0031999999999</v>
      </c>
      <c r="H33" s="1"/>
      <c r="I33" s="1"/>
    </row>
    <row r="34" spans="1:9" ht="25.5">
      <c r="A34" s="6" t="s">
        <v>13</v>
      </c>
      <c r="B34" s="7" t="s">
        <v>14</v>
      </c>
      <c r="C34" s="35">
        <v>0.0581</v>
      </c>
      <c r="D34" s="6">
        <f>B16</f>
        <v>2810.2</v>
      </c>
      <c r="E34" s="6"/>
      <c r="F34" s="6">
        <v>12</v>
      </c>
      <c r="G34" s="39">
        <f>C34*D34*F34</f>
        <v>1959.27144</v>
      </c>
      <c r="H34" s="1"/>
      <c r="I34" s="1"/>
    </row>
    <row r="35" spans="1:9" ht="15.75">
      <c r="A35" s="3">
        <v>2</v>
      </c>
      <c r="B35" s="68" t="s">
        <v>15</v>
      </c>
      <c r="C35" s="81"/>
      <c r="D35" s="81"/>
      <c r="E35" s="81"/>
      <c r="F35" s="81"/>
      <c r="G35" s="36">
        <f>G37+G38+G39+G40+G41+G43+G44+G46+G47+G45+G42</f>
        <v>56568.209879999995</v>
      </c>
      <c r="H35" s="1"/>
      <c r="I35" s="1"/>
    </row>
    <row r="36" spans="1:9" ht="21">
      <c r="A36" s="11" t="s">
        <v>0</v>
      </c>
      <c r="B36" s="11" t="s">
        <v>50</v>
      </c>
      <c r="C36" s="11" t="s">
        <v>51</v>
      </c>
      <c r="D36" s="11" t="s">
        <v>52</v>
      </c>
      <c r="E36" s="12"/>
      <c r="F36" s="11" t="s">
        <v>53</v>
      </c>
      <c r="G36" s="40" t="s">
        <v>48</v>
      </c>
      <c r="H36" s="1"/>
      <c r="I36" s="1"/>
    </row>
    <row r="37" spans="1:9" ht="12.75">
      <c r="A37" s="6" t="s">
        <v>16</v>
      </c>
      <c r="B37" s="7" t="s">
        <v>71</v>
      </c>
      <c r="C37" s="25">
        <v>101.01</v>
      </c>
      <c r="D37" s="6">
        <f>F19*1.5/12</f>
        <v>19.25</v>
      </c>
      <c r="E37" s="6"/>
      <c r="F37" s="6">
        <v>12</v>
      </c>
      <c r="G37" s="39">
        <f>C37*D37*F37</f>
        <v>23333.31</v>
      </c>
      <c r="H37" s="1"/>
      <c r="I37" s="1"/>
    </row>
    <row r="38" spans="1:9" ht="12.75">
      <c r="A38" s="6" t="s">
        <v>17</v>
      </c>
      <c r="B38" s="7" t="s">
        <v>72</v>
      </c>
      <c r="C38" s="25">
        <v>39.96</v>
      </c>
      <c r="D38" s="6">
        <f>F19*1.5/12</f>
        <v>19.25</v>
      </c>
      <c r="E38" s="6"/>
      <c r="F38" s="6">
        <v>12</v>
      </c>
      <c r="G38" s="39">
        <f>C38*D38*F38</f>
        <v>9230.76</v>
      </c>
      <c r="H38" s="1"/>
      <c r="I38" s="1"/>
    </row>
    <row r="39" spans="1:9" ht="25.5">
      <c r="A39" s="6" t="s">
        <v>18</v>
      </c>
      <c r="B39" s="7" t="s">
        <v>73</v>
      </c>
      <c r="C39" s="35">
        <v>3.09</v>
      </c>
      <c r="D39" s="30">
        <v>585</v>
      </c>
      <c r="E39" s="6"/>
      <c r="F39" s="6">
        <v>12</v>
      </c>
      <c r="G39" s="39">
        <f>C39*D39*F39</f>
        <v>21691.8</v>
      </c>
      <c r="H39" s="1"/>
      <c r="I39" s="1"/>
    </row>
    <row r="40" spans="1:9" ht="12.75">
      <c r="A40" s="6" t="s">
        <v>19</v>
      </c>
      <c r="B40" s="7" t="s">
        <v>20</v>
      </c>
      <c r="C40" s="35">
        <v>0.755</v>
      </c>
      <c r="D40" s="30">
        <v>720</v>
      </c>
      <c r="E40" s="6"/>
      <c r="F40" s="6"/>
      <c r="G40" s="39">
        <f>C40*D40</f>
        <v>543.6</v>
      </c>
      <c r="H40" s="1"/>
      <c r="I40" s="1"/>
    </row>
    <row r="41" spans="1:9" ht="12.75">
      <c r="A41" s="6" t="s">
        <v>21</v>
      </c>
      <c r="B41" s="7" t="s">
        <v>22</v>
      </c>
      <c r="C41" s="35">
        <v>0.0027</v>
      </c>
      <c r="D41" s="6">
        <f>B16</f>
        <v>2810.2</v>
      </c>
      <c r="E41" s="6"/>
      <c r="F41" s="6">
        <v>6</v>
      </c>
      <c r="G41" s="39">
        <f>C41*D41*F41</f>
        <v>45.52524</v>
      </c>
      <c r="H41" s="1"/>
      <c r="I41" s="1"/>
    </row>
    <row r="42" spans="1:9" ht="12.75">
      <c r="A42" s="6" t="s">
        <v>23</v>
      </c>
      <c r="B42" s="7" t="s">
        <v>61</v>
      </c>
      <c r="C42" s="35">
        <v>0</v>
      </c>
      <c r="D42" s="6">
        <v>0</v>
      </c>
      <c r="E42" s="6"/>
      <c r="F42" s="6"/>
      <c r="G42" s="39">
        <f>C42</f>
        <v>0</v>
      </c>
      <c r="H42" s="1"/>
      <c r="I42" s="1"/>
    </row>
    <row r="43" spans="1:9" ht="25.5">
      <c r="A43" s="6" t="s">
        <v>25</v>
      </c>
      <c r="B43" s="7" t="s">
        <v>24</v>
      </c>
      <c r="C43" s="35">
        <v>0</v>
      </c>
      <c r="D43" s="6">
        <v>0</v>
      </c>
      <c r="E43" s="6"/>
      <c r="F43" s="6"/>
      <c r="G43" s="39">
        <f>C43*D43</f>
        <v>0</v>
      </c>
      <c r="H43" s="1"/>
      <c r="I43" s="1"/>
    </row>
    <row r="44" spans="1:9" ht="25.5">
      <c r="A44" s="6" t="s">
        <v>28</v>
      </c>
      <c r="B44" s="7" t="s">
        <v>26</v>
      </c>
      <c r="C44" s="35">
        <v>0</v>
      </c>
      <c r="D44" s="6">
        <v>0</v>
      </c>
      <c r="E44" s="6"/>
      <c r="F44" s="6"/>
      <c r="G44" s="39">
        <f>C44*D44</f>
        <v>0</v>
      </c>
      <c r="H44" s="1"/>
      <c r="I44" s="1"/>
    </row>
    <row r="45" spans="1:9" ht="25.5">
      <c r="A45" s="6" t="s">
        <v>29</v>
      </c>
      <c r="B45" s="7" t="s">
        <v>62</v>
      </c>
      <c r="C45" s="35">
        <v>0.03</v>
      </c>
      <c r="D45" s="6">
        <f>B16</f>
        <v>2810.2</v>
      </c>
      <c r="E45" s="6"/>
      <c r="F45" s="6">
        <v>6</v>
      </c>
      <c r="G45" s="39">
        <f>C45*D45*F45</f>
        <v>505.836</v>
      </c>
      <c r="H45" s="1"/>
      <c r="I45" s="1"/>
    </row>
    <row r="46" spans="1:9" ht="25.5">
      <c r="A46" s="6" t="s">
        <v>63</v>
      </c>
      <c r="B46" s="7" t="s">
        <v>27</v>
      </c>
      <c r="C46" s="35">
        <v>0.025</v>
      </c>
      <c r="D46" s="6">
        <f>B16</f>
        <v>2810.2</v>
      </c>
      <c r="E46" s="6"/>
      <c r="F46" s="6">
        <v>6</v>
      </c>
      <c r="G46" s="39">
        <f>C46*D46*F46</f>
        <v>421.53</v>
      </c>
      <c r="H46" s="1"/>
      <c r="I46" s="1"/>
    </row>
    <row r="47" spans="1:9" ht="38.25">
      <c r="A47" s="6" t="s">
        <v>64</v>
      </c>
      <c r="B47" s="7" t="s">
        <v>30</v>
      </c>
      <c r="C47" s="35">
        <v>0.0236</v>
      </c>
      <c r="D47" s="6">
        <f>B16</f>
        <v>2810.2</v>
      </c>
      <c r="E47" s="6"/>
      <c r="F47" s="6">
        <v>12</v>
      </c>
      <c r="G47" s="39">
        <f>C47*D47*F47</f>
        <v>795.8486399999999</v>
      </c>
      <c r="H47" s="1"/>
      <c r="I47" s="1"/>
    </row>
    <row r="48" spans="1:9" ht="15.75">
      <c r="A48" s="3">
        <v>3</v>
      </c>
      <c r="B48" s="82" t="s">
        <v>31</v>
      </c>
      <c r="C48" s="79"/>
      <c r="D48" s="79"/>
      <c r="E48" s="79"/>
      <c r="F48" s="80"/>
      <c r="G48" s="41">
        <v>0</v>
      </c>
      <c r="H48" s="1"/>
      <c r="I48" s="1"/>
    </row>
    <row r="49" spans="1:9" ht="15.75">
      <c r="A49" s="3">
        <v>4</v>
      </c>
      <c r="B49" s="70" t="s">
        <v>32</v>
      </c>
      <c r="C49" s="71"/>
      <c r="D49" s="71"/>
      <c r="E49" s="71"/>
      <c r="F49" s="72"/>
      <c r="G49" s="42">
        <v>105046</v>
      </c>
      <c r="H49" s="1"/>
      <c r="I49" s="1"/>
    </row>
    <row r="50" spans="1:9" ht="15.75">
      <c r="A50" s="47">
        <v>5</v>
      </c>
      <c r="B50" s="82" t="s">
        <v>33</v>
      </c>
      <c r="C50" s="83"/>
      <c r="D50" s="54"/>
      <c r="E50" s="54"/>
      <c r="F50" s="55"/>
      <c r="G50" s="48">
        <v>30712</v>
      </c>
      <c r="H50" s="1"/>
      <c r="I50" s="1"/>
    </row>
    <row r="51" spans="1:9" ht="15.75">
      <c r="A51" s="47">
        <v>6</v>
      </c>
      <c r="B51" s="82" t="s">
        <v>34</v>
      </c>
      <c r="C51" s="83"/>
      <c r="D51" s="52"/>
      <c r="E51" s="52"/>
      <c r="F51" s="53"/>
      <c r="G51" s="48">
        <v>41960</v>
      </c>
      <c r="H51" s="1"/>
      <c r="I51" s="1"/>
    </row>
    <row r="52" spans="1:9" ht="34.5" customHeight="1">
      <c r="A52" s="3">
        <v>7</v>
      </c>
      <c r="B52" s="49" t="s">
        <v>74</v>
      </c>
      <c r="C52" s="50">
        <v>0.67</v>
      </c>
      <c r="D52" s="51"/>
      <c r="E52" s="61">
        <f>B16</f>
        <v>2810.2</v>
      </c>
      <c r="F52" s="51">
        <v>12</v>
      </c>
      <c r="G52" s="43">
        <f>C52*E52*F52</f>
        <v>22594.008</v>
      </c>
      <c r="H52" s="1"/>
      <c r="I52" s="1"/>
    </row>
    <row r="53" spans="1:9" ht="15.75">
      <c r="A53" s="68" t="s">
        <v>35</v>
      </c>
      <c r="B53" s="69"/>
      <c r="C53" s="69"/>
      <c r="D53" s="69"/>
      <c r="E53" s="69"/>
      <c r="F53" s="69"/>
      <c r="G53" s="36">
        <f>G23+G35+G48+G49+G50+G51+G52</f>
        <v>372536.91436000005</v>
      </c>
      <c r="H53" s="1"/>
      <c r="I53" s="1"/>
    </row>
    <row r="54" spans="1:9" ht="15.75">
      <c r="A54" s="68" t="s">
        <v>57</v>
      </c>
      <c r="B54" s="69"/>
      <c r="C54" s="69"/>
      <c r="D54" s="69"/>
      <c r="E54" s="69"/>
      <c r="F54" s="69"/>
      <c r="G54" s="36">
        <f>G53/100*6</f>
        <v>22352.2148616</v>
      </c>
      <c r="H54" s="1"/>
      <c r="I54" s="1"/>
    </row>
    <row r="55" spans="1:9" ht="15.75">
      <c r="A55" s="68" t="s">
        <v>36</v>
      </c>
      <c r="B55" s="69"/>
      <c r="C55" s="69"/>
      <c r="D55" s="69"/>
      <c r="E55" s="69"/>
      <c r="F55" s="69"/>
      <c r="G55" s="36">
        <f>G53+G54</f>
        <v>394889.1292216001</v>
      </c>
      <c r="H55" s="1"/>
      <c r="I55" s="1"/>
    </row>
    <row r="56" spans="1:9" ht="15.75">
      <c r="A56" s="68" t="s">
        <v>37</v>
      </c>
      <c r="B56" s="69"/>
      <c r="C56" s="69"/>
      <c r="D56" s="69"/>
      <c r="E56" s="69"/>
      <c r="F56" s="69"/>
      <c r="G56" s="22">
        <f>G55/B16/12</f>
        <v>11.709994817142318</v>
      </c>
      <c r="H56" s="1"/>
      <c r="I56" s="1"/>
    </row>
    <row r="57" spans="1:9" ht="15.75">
      <c r="A57" s="56" t="s">
        <v>219</v>
      </c>
      <c r="B57" s="45"/>
      <c r="C57" s="45"/>
      <c r="D57" s="45"/>
      <c r="E57" s="45"/>
      <c r="F57" s="45"/>
      <c r="G57" s="46"/>
      <c r="H57" s="1"/>
      <c r="I57" s="1"/>
    </row>
    <row r="58" spans="1:9" ht="12.75">
      <c r="A58" s="56" t="s">
        <v>220</v>
      </c>
      <c r="B58" s="1"/>
      <c r="C58" s="2"/>
      <c r="D58" s="2"/>
      <c r="E58" s="2"/>
      <c r="F58" s="2"/>
      <c r="G58" s="1"/>
      <c r="H58" s="1"/>
      <c r="I58" s="1"/>
    </row>
    <row r="59" spans="1:9" ht="12.75">
      <c r="A59" s="56" t="s">
        <v>75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6" t="s">
        <v>126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9" t="s">
        <v>67</v>
      </c>
      <c r="C62" s="9"/>
      <c r="D62" s="23"/>
      <c r="E62" s="23"/>
      <c r="F62" s="9" t="s">
        <v>66</v>
      </c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</sheetData>
  <sheetProtection/>
  <mergeCells count="17">
    <mergeCell ref="B23:F23"/>
    <mergeCell ref="B50:C50"/>
    <mergeCell ref="B51:C51"/>
    <mergeCell ref="A55:F55"/>
    <mergeCell ref="A56:F56"/>
    <mergeCell ref="A54:F54"/>
    <mergeCell ref="B49:F49"/>
    <mergeCell ref="E1:G1"/>
    <mergeCell ref="E2:G2"/>
    <mergeCell ref="E3:G3"/>
    <mergeCell ref="A8:C8"/>
    <mergeCell ref="D16:E16"/>
    <mergeCell ref="A53:F53"/>
    <mergeCell ref="A25:A29"/>
    <mergeCell ref="B25:F25"/>
    <mergeCell ref="B35:F35"/>
    <mergeCell ref="B48:F48"/>
  </mergeCells>
  <printOptions/>
  <pageMargins left="0.38" right="0.29" top="0.47" bottom="0.33" header="0.26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User_02</cp:lastModifiedBy>
  <cp:lastPrinted>2013-02-25T10:46:08Z</cp:lastPrinted>
  <dcterms:created xsi:type="dcterms:W3CDTF">1996-10-08T23:32:33Z</dcterms:created>
  <dcterms:modified xsi:type="dcterms:W3CDTF">2014-03-26T12:39:33Z</dcterms:modified>
  <cp:category/>
  <cp:version/>
  <cp:contentType/>
  <cp:contentStatus/>
</cp:coreProperties>
</file>