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<sst xmlns="http://schemas.openxmlformats.org/spreadsheetml/2006/main" count="5763" uniqueCount="502">
  <si>
    <t>Скорректированный плановый расчет</t>
  </si>
  <si>
    <t>затрат на содержание жилого дома  Бирюзова, д.1</t>
  </si>
  <si>
    <t>за 2012 год</t>
  </si>
  <si>
    <t>Общая площадь 4488.1 кв.м</t>
  </si>
  <si>
    <t>Скорректированный тариф на тех.обслуживание  13.36 руб.  с лифтом с уборщицей</t>
  </si>
  <si>
    <t>Плановые затраты по тарифу   59961.02 руб.</t>
  </si>
  <si>
    <t>1</t>
  </si>
  <si>
    <t>Кол-во проживающих</t>
  </si>
  <si>
    <t>чел.</t>
  </si>
  <si>
    <t>2</t>
  </si>
  <si>
    <t>Кол-во лифтов</t>
  </si>
  <si>
    <t>шт</t>
  </si>
  <si>
    <t>3</t>
  </si>
  <si>
    <t>Кол-во рабочих текущего ремонта</t>
  </si>
  <si>
    <t>4</t>
  </si>
  <si>
    <t>Кол-во дворников</t>
  </si>
  <si>
    <t>5</t>
  </si>
  <si>
    <t>Кол-во уборщиц лестничных клеток</t>
  </si>
  <si>
    <t>6</t>
  </si>
  <si>
    <t>Площадь дворовой территории</t>
  </si>
  <si>
    <t>кв.м</t>
  </si>
  <si>
    <t>7</t>
  </si>
  <si>
    <t>Площадь уличной территории</t>
  </si>
  <si>
    <t>8</t>
  </si>
  <si>
    <t>Площадь газонов</t>
  </si>
  <si>
    <t>9</t>
  </si>
  <si>
    <t>Площадь л/кл</t>
  </si>
  <si>
    <t>Nпп</t>
  </si>
  <si>
    <t>Статьи затрат</t>
  </si>
  <si>
    <t>Ед. изм.</t>
  </si>
  <si>
    <t>Затраты (мес.), руб.</t>
  </si>
  <si>
    <t>Состав затрат по текущему ремонту:</t>
  </si>
  <si>
    <t>а) ППР</t>
  </si>
  <si>
    <t>руб.</t>
  </si>
  <si>
    <t>б) проф.осмотр</t>
  </si>
  <si>
    <t xml:space="preserve"> </t>
  </si>
  <si>
    <t>д) спецодежда</t>
  </si>
  <si>
    <t>Состав затрат по санитарной очистке:</t>
  </si>
  <si>
    <t>З/плата дворников:</t>
  </si>
  <si>
    <t>З/плата уборщиц:</t>
  </si>
  <si>
    <t>Спецодежда</t>
  </si>
  <si>
    <t>Прочие(матер.,погр.и вывоз к/г мусора)</t>
  </si>
  <si>
    <t>Состав затрат по содержанию домохозяйства</t>
  </si>
  <si>
    <t>г) техническое обслуживание лифтов</t>
  </si>
  <si>
    <t>е) прочие(аварийная служба, дератизация, дезинфекция)</t>
  </si>
  <si>
    <t>ВСЕГО:</t>
  </si>
  <si>
    <t>Внеэксплуатационные расходы (налоги)</t>
  </si>
  <si>
    <t>ИТОГО:</t>
  </si>
  <si>
    <t>ВСЕГО К ОПЛАТЕ:</t>
  </si>
  <si>
    <t>Страница  1</t>
  </si>
  <si>
    <t>затрат на содержание жилого дома  Бирюзова, д.1 к 2</t>
  </si>
  <si>
    <t>Общая площадь 4560.2 кв.м</t>
  </si>
  <si>
    <t>Страница  2</t>
  </si>
  <si>
    <t>затрат на содержание жилого дома  Бирюзова, д.1 к 3</t>
  </si>
  <si>
    <t>Общая площадь 2805.2 кв.м</t>
  </si>
  <si>
    <t>Страница  3</t>
  </si>
  <si>
    <t>затрат на содержание жилого дома  Бирюзова, д.1 к 4</t>
  </si>
  <si>
    <t>Общая площадь 4678.9 кв.м</t>
  </si>
  <si>
    <t>Скорректированный тариф на тех.обслуживание  10.48 руб.  без лифта без уборщицы</t>
  </si>
  <si>
    <t>Плановые затраты по тарифу   49034.87 руб.</t>
  </si>
  <si>
    <t>Страница  4</t>
  </si>
  <si>
    <t>затрат на содержание жилого дома  Бирюзова, д.1 к 5</t>
  </si>
  <si>
    <t>Общая площадь 4664.1 кв.м</t>
  </si>
  <si>
    <t>Плановые затраты по тарифу   62312.38 руб.</t>
  </si>
  <si>
    <t>Страница  5</t>
  </si>
  <si>
    <t>затрат на содержание жилого дома  Бирюзова, д.1 к 6</t>
  </si>
  <si>
    <t>Общая площадь 2758.3 кв.м</t>
  </si>
  <si>
    <t>Страница  6</t>
  </si>
  <si>
    <t>затрат на содержание жилого дома  Бирюзова, д.1 к 7</t>
  </si>
  <si>
    <t>Общая площадь 3465.1 кв.м</t>
  </si>
  <si>
    <t>Плановые затраты по тарифу   36314.25 руб.</t>
  </si>
  <si>
    <t>Страница  7</t>
  </si>
  <si>
    <t>затрат на содержание жилого дома  Бирюзова, д.1 к 8</t>
  </si>
  <si>
    <t>Общая площадь 2223.3 кв.м</t>
  </si>
  <si>
    <t>Плановые затраты по тарифу   23300.18 руб.</t>
  </si>
  <si>
    <t>Страница  8</t>
  </si>
  <si>
    <t>затрат на содержание жилого дома  Бирюзова, д.3</t>
  </si>
  <si>
    <t>Общая площадь 1905.2 кв.м</t>
  </si>
  <si>
    <t>Плановые затраты по тарифу   25453.47 руб.</t>
  </si>
  <si>
    <t>Страница  9</t>
  </si>
  <si>
    <t>затрат на содержание жилого дома  Бирюзова, д.3 к 1</t>
  </si>
  <si>
    <t>Общая площадь 2052.9 кв.м</t>
  </si>
  <si>
    <t>Плановые затраты по тарифу   27426.74 руб.</t>
  </si>
  <si>
    <t>Страница  10</t>
  </si>
  <si>
    <t>затрат на содержание жилого дома  Бирюзова, д.3 к 2</t>
  </si>
  <si>
    <t>Общая площадь 2050.2 кв.м</t>
  </si>
  <si>
    <t>Страница  11</t>
  </si>
  <si>
    <t>затрат на содержание жилого дома  Бирюзова, д.3 к 3</t>
  </si>
  <si>
    <t>Общая площадь 2047.1 кв.м</t>
  </si>
  <si>
    <t>Плановые затраты по тарифу   27349.26 руб.</t>
  </si>
  <si>
    <t>Страница  12</t>
  </si>
  <si>
    <t>затрат на содержание жилого дома  Бирюзова, д.3 к 4</t>
  </si>
  <si>
    <t>Общая площадь 2028.3 кв.м</t>
  </si>
  <si>
    <t>Плановые затраты по тарифу   27098.09 руб.</t>
  </si>
  <si>
    <t>Страница  13</t>
  </si>
  <si>
    <t>затрат на содержание жилого дома  Бирюзова, д.3 к 5</t>
  </si>
  <si>
    <t>Общая площадь 2039.7 кв.м</t>
  </si>
  <si>
    <t>Плановые затраты по тарифу   27250.39 руб.</t>
  </si>
  <si>
    <t>Страница  14</t>
  </si>
  <si>
    <t>затрат на содержание жилого дома  Бирюзова, д.4</t>
  </si>
  <si>
    <t>Общая площадь 7525.9 кв.м</t>
  </si>
  <si>
    <t>Плановые затраты по тарифу  100546.02 руб.</t>
  </si>
  <si>
    <t>Страница  15</t>
  </si>
  <si>
    <t>затрат на содержание жилого дома  Бирюзова, д.4 к 1</t>
  </si>
  <si>
    <t>Общая площадь 3454.7 кв.м</t>
  </si>
  <si>
    <t>Плановые затраты по тарифу   36205.26 руб.</t>
  </si>
  <si>
    <t>Страница  16</t>
  </si>
  <si>
    <t>затрат на содержание жилого дома  Бирюзова, д.4 к 2</t>
  </si>
  <si>
    <t>Общая площадь 3447.8 кв.м</t>
  </si>
  <si>
    <t>Плановые затраты по тарифу   36132.94 руб.</t>
  </si>
  <si>
    <t>Страница  17</t>
  </si>
  <si>
    <t>затрат на содержание жилого дома  Бирюзова, д.5</t>
  </si>
  <si>
    <t>Общая площадь 2078.1 кв.м</t>
  </si>
  <si>
    <t>Плановые затраты по тарифу   27763.42 руб.</t>
  </si>
  <si>
    <t>Страница  18</t>
  </si>
  <si>
    <t>затрат на содержание жилого дома  Бирюзова, д.5 к 1</t>
  </si>
  <si>
    <t>Общая площадь 4556.8 кв.м</t>
  </si>
  <si>
    <t>Плановые затраты по тарифу   47755.26 руб.</t>
  </si>
  <si>
    <t>Страница  19</t>
  </si>
  <si>
    <t>затрат на содержание жилого дома  Бирюзова, д.6 к 1</t>
  </si>
  <si>
    <t>Общая площадь 3378 кв.м</t>
  </si>
  <si>
    <t>Плановые затраты по тарифу   35401.44 руб.</t>
  </si>
  <si>
    <t>Страница  20</t>
  </si>
  <si>
    <t>затрат на содержание жилого дома  Бирюзова, д.7</t>
  </si>
  <si>
    <t>Общая площадь 2289 кв.м</t>
  </si>
  <si>
    <t>Плановые затраты по тарифу   30581.04 руб.</t>
  </si>
  <si>
    <t>Страница  21</t>
  </si>
  <si>
    <t>затрат на содержание жилого дома  Бирюзова, д.8 к 1</t>
  </si>
  <si>
    <t>Общая площадь 3382.4 кв.м</t>
  </si>
  <si>
    <t>Плановые затраты по тарифу   35447.55 руб.</t>
  </si>
  <si>
    <t>Страница  22</t>
  </si>
  <si>
    <t>затрат на содержание жилого дома  Интернациональная  д.1</t>
  </si>
  <si>
    <t>Общая площадь 6133.5 кв.м</t>
  </si>
  <si>
    <t>Плановые затраты по тарифу   64279.08 руб.</t>
  </si>
  <si>
    <t>Страница  23</t>
  </si>
  <si>
    <t>затрат на содержание жилого дома  Интернациональная  д.2</t>
  </si>
  <si>
    <t>Общая площадь 6186.9 кв.м</t>
  </si>
  <si>
    <t>Плановые затраты по тарифу   64838.71 руб.</t>
  </si>
  <si>
    <t>Страница  24</t>
  </si>
  <si>
    <t>затрат на содержание жилого дома  Интернациональная  д.2 к 1</t>
  </si>
  <si>
    <t>Общая площадь 5873.4 кв.м</t>
  </si>
  <si>
    <t>Плановые затраты по тарифу   61553.23 руб.</t>
  </si>
  <si>
    <t>Страница  25</t>
  </si>
  <si>
    <t>затрат на содержание жилого дома  Интернациональная  д.2 к 2</t>
  </si>
  <si>
    <t>Общая площадь 5741.8 кв.м</t>
  </si>
  <si>
    <t>Скорректированный тариф на тех.обслуживание  12.95 руб.  с лифтом без уборщицы</t>
  </si>
  <si>
    <t>Плановые затраты по тарифу   74356.31 руб.</t>
  </si>
  <si>
    <t>Страница  26</t>
  </si>
  <si>
    <t>затрат на содержание жилого дома  Интернациональная  д.3</t>
  </si>
  <si>
    <t>Общая площадь 3297.3 кв.м</t>
  </si>
  <si>
    <t>Плановые затраты по тарифу   34555.70 руб.</t>
  </si>
  <si>
    <t>Страница  27</t>
  </si>
  <si>
    <t>затрат на содержание жилого дома  Интернациональная  д.3 к 2</t>
  </si>
  <si>
    <t>Общая площадь 2711.9 кв.м</t>
  </si>
  <si>
    <t>Плановые затраты по тарифу   28420.71 руб.</t>
  </si>
  <si>
    <t>Страница  28</t>
  </si>
  <si>
    <t>затрат на содержание жилого дома  Интернациональная  д.4 к 1</t>
  </si>
  <si>
    <t>Общая площадь 4632.7 кв.м</t>
  </si>
  <si>
    <t>Плановые затраты по тарифу   48550.70 руб.</t>
  </si>
  <si>
    <t>Страница  29</t>
  </si>
  <si>
    <t>затрат на содержание жилого дома  Интернациональная  д.4 к 2</t>
  </si>
  <si>
    <t>Общая площадь 6211.5 кв.м</t>
  </si>
  <si>
    <t>Плановые затраты по тарифу   65096.52 руб.</t>
  </si>
  <si>
    <t>Страница  30</t>
  </si>
  <si>
    <t>затрат на содержание жилого дома  Интернациональная  д.5</t>
  </si>
  <si>
    <t>Общая площадь 3441.4 кв.м</t>
  </si>
  <si>
    <t>Плановые затраты по тарифу   36065.87 руб.</t>
  </si>
  <si>
    <t>Страница  31</t>
  </si>
  <si>
    <t>затрат на содержание жилого дома  Интернациональная  д.5 к 1</t>
  </si>
  <si>
    <t>Общая площадь 3467.5 кв.м</t>
  </si>
  <si>
    <t>Плановые затраты по тарифу   36339.40 руб.</t>
  </si>
  <si>
    <t>Страница  32</t>
  </si>
  <si>
    <t>затрат на содержание жилого дома  Интернациональная  д.5В</t>
  </si>
  <si>
    <t>Общая площадь 6283.5 кв.м</t>
  </si>
  <si>
    <t>Плановые затраты по тарифу   83947.56 руб.</t>
  </si>
  <si>
    <t>Страница  33</t>
  </si>
  <si>
    <t>затрат на содержание жилого дома  Интернациональная  д.5Г</t>
  </si>
  <si>
    <t>Общая площадь 7744.1 кв.м</t>
  </si>
  <si>
    <t>Плановые затраты по тарифу  103461.18 руб.</t>
  </si>
  <si>
    <t>Страница  34</t>
  </si>
  <si>
    <t>затрат на содержание жилого дома  Интернациональная, д.5Е</t>
  </si>
  <si>
    <t>Общая площадь 3172.5 кв.м</t>
  </si>
  <si>
    <t>Скорректированный тариф на тех.обслуживание  10.88 руб.  без лифта с уборщицей</t>
  </si>
  <si>
    <t>Плановые затраты по тарифу   34516.80 руб.</t>
  </si>
  <si>
    <t>Страница  35</t>
  </si>
  <si>
    <t>затрат на содержание жилого дома  Платформа 189 км д.3</t>
  </si>
  <si>
    <t>Общая площадь 170 кв.м</t>
  </si>
  <si>
    <t>Скорректированный тариф на тех.обслуживание   5.61 руб.  неблагоустроенные</t>
  </si>
  <si>
    <t>Плановые затраты по тарифу     953.70 руб.</t>
  </si>
  <si>
    <t>Страница  36</t>
  </si>
  <si>
    <t>затрат на содержание жилого дома  Призаводская, д.1</t>
  </si>
  <si>
    <t>Общая площадь 944.6 кв.м</t>
  </si>
  <si>
    <t>Плановые затраты по тарифу    9899.41 руб.</t>
  </si>
  <si>
    <t>Страница  37</t>
  </si>
  <si>
    <t>затрат на содержание жилого дома  Призаводская, д.2</t>
  </si>
  <si>
    <t>Общая площадь 936.4 кв.м</t>
  </si>
  <si>
    <t>Плановые затраты по тарифу    9813.47 руб.</t>
  </si>
  <si>
    <t>Страница  38</t>
  </si>
  <si>
    <t>затрат на содержание жилого дома  Сельских строителей  д.1</t>
  </si>
  <si>
    <t>Общая площадь 2811 кв.м</t>
  </si>
  <si>
    <t>Страница  39</t>
  </si>
  <si>
    <t>затрат на содержание жилого дома  Сельских строителей  д.1 к 3</t>
  </si>
  <si>
    <t>Общая площадь 2788.5 кв.м</t>
  </si>
  <si>
    <t>Плановые затраты по тарифу   30338.88 руб.</t>
  </si>
  <si>
    <t>Страница  40</t>
  </si>
  <si>
    <t>затрат на содержание жилого дома  Сельских строителей  д.1А</t>
  </si>
  <si>
    <t>Общая площадь 8012.8 кв.м</t>
  </si>
  <si>
    <t>Плановые затраты по тарифу  107051.01 руб.</t>
  </si>
  <si>
    <t>Страница  41</t>
  </si>
  <si>
    <t>затрат на содержание жилого дома  Сельских строителей  д.1Б</t>
  </si>
  <si>
    <t>Общая площадь 6103.9 кв.м</t>
  </si>
  <si>
    <t>Плановые затраты по тарифу   81548.10 руб.</t>
  </si>
  <si>
    <t>Страница  42</t>
  </si>
  <si>
    <t>затрат на содержание жилого дома  Сельских строителей  д.1В</t>
  </si>
  <si>
    <t>Общая площадь 14087 кв.м</t>
  </si>
  <si>
    <t>Плановые затраты по тарифу  188202.32 руб.</t>
  </si>
  <si>
    <t>Страница  43</t>
  </si>
  <si>
    <t>затрат на содержание жилого дома  Сельских строителей  д.2</t>
  </si>
  <si>
    <t>Общая площадь 2813.4 кв.м</t>
  </si>
  <si>
    <t>Плановые затраты по тарифу   30609.79 руб.</t>
  </si>
  <si>
    <t>Страница  44</t>
  </si>
  <si>
    <t>затрат на содержание жилого дома  Сельских строителей  д.2 к 1</t>
  </si>
  <si>
    <t>Общая площадь 2775.1 кв.м</t>
  </si>
  <si>
    <t>Плановые затраты по тарифу   30193.09 руб.</t>
  </si>
  <si>
    <t>Страница  45</t>
  </si>
  <si>
    <t>затрат на содержание жилого дома  Сельских строителей  д.3</t>
  </si>
  <si>
    <t>Общая площадь 2782.3 кв.м</t>
  </si>
  <si>
    <t>Плановые затраты по тарифу   30271.42 руб.</t>
  </si>
  <si>
    <t>Страница  46</t>
  </si>
  <si>
    <t>затрат на содержание жилого дома  Сельских строителей  д.3 к 1</t>
  </si>
  <si>
    <t>Общая площадь 2823.1 кв.м</t>
  </si>
  <si>
    <t>Плановые затраты по тарифу   30715.33 руб.</t>
  </si>
  <si>
    <t>Страница  47</t>
  </si>
  <si>
    <t>затрат на содержание жилого дома  Сельских строителей  д.3 к 2</t>
  </si>
  <si>
    <t>Общая площадь 2809.7 кв.м</t>
  </si>
  <si>
    <t>Плановые затраты по тарифу   30569.54 руб.</t>
  </si>
  <si>
    <t>Страница  48</t>
  </si>
  <si>
    <t>затрат на содержание жилого дома  Сельских строителей  д.3 к 3</t>
  </si>
  <si>
    <t>Общая площадь 2816.6 кв.м</t>
  </si>
  <si>
    <t>Плановые затраты по тарифу   30644.61 руб.</t>
  </si>
  <si>
    <t>Страница  49</t>
  </si>
  <si>
    <t>затрат на содержание жилого дома  сельских строителей  д.3 к 4</t>
  </si>
  <si>
    <t>Общая площадь 2820.9 кв.м</t>
  </si>
  <si>
    <t>Плановые затраты по тарифу   30691.39 руб.</t>
  </si>
  <si>
    <t>Страница  50</t>
  </si>
  <si>
    <t>затрат на содержание жилого дома  Сельских строителей  д.4 к 1</t>
  </si>
  <si>
    <t>Общая площадь 4182.6 кв.м</t>
  </si>
  <si>
    <t>Плановые затраты по тарифу   55879.54 руб.</t>
  </si>
  <si>
    <t>Страница  51</t>
  </si>
  <si>
    <t>затрат на содержание жилого дома  Сельских строителей  д.4 к 2</t>
  </si>
  <si>
    <t>Общая площадь 4184.3 кв.м</t>
  </si>
  <si>
    <t>Плановые затраты по тарифу   45525.18 руб.</t>
  </si>
  <si>
    <t>Страница  52</t>
  </si>
  <si>
    <t>затрат на содержание жилого дома  Сельских строителей  д.4 к 4</t>
  </si>
  <si>
    <t>Общая площадь 2799.7 кв.м</t>
  </si>
  <si>
    <t>Плановые затраты по тарифу   30460.74 руб.</t>
  </si>
  <si>
    <t>Страница  53</t>
  </si>
  <si>
    <t>затрат на содержание жилого дома  Сельских строителей  д.6 к 2</t>
  </si>
  <si>
    <t>Общая площадь 4029.9 кв.м</t>
  </si>
  <si>
    <t>Плановые затраты по тарифу   53839.46 руб.</t>
  </si>
  <si>
    <t>Страница  54</t>
  </si>
  <si>
    <t>Общая площадь 6439.7 кв.м</t>
  </si>
  <si>
    <t>Плановые затраты по тарифу   86034.39 руб.</t>
  </si>
  <si>
    <t>Страница  55</t>
  </si>
  <si>
    <t>Затраты (год), руб.</t>
  </si>
  <si>
    <t>Ст-ть 1 кв. м, руб.</t>
  </si>
  <si>
    <t>Затраты, руб.</t>
  </si>
  <si>
    <t xml:space="preserve">Общеэксплуатационные расходы(содержание АУП) </t>
  </si>
  <si>
    <t>затрат на содержание жилого дома  Сельских строителей  д.4Д</t>
  </si>
  <si>
    <t>№п/п</t>
  </si>
  <si>
    <t>Адрес</t>
  </si>
  <si>
    <t>Бирюзова, д.1</t>
  </si>
  <si>
    <t>Бирюзова, д.1 к 2</t>
  </si>
  <si>
    <t>Бирюзова, д.1 к 3</t>
  </si>
  <si>
    <t>Бирюзова, д.1 к 4</t>
  </si>
  <si>
    <t>Бирюзова, д.1 к 5</t>
  </si>
  <si>
    <t>Бирюзова, д.1 к 6</t>
  </si>
  <si>
    <t>Бирюзова, д.1 к 7</t>
  </si>
  <si>
    <t>Бирюзова, д.1 к 8</t>
  </si>
  <si>
    <t>Бирюзова, д.3</t>
  </si>
  <si>
    <t>10</t>
  </si>
  <si>
    <t>Бирюзова, д.3 к 1</t>
  </si>
  <si>
    <t>11</t>
  </si>
  <si>
    <t>Бирюзова, д.3 к 2</t>
  </si>
  <si>
    <t>12</t>
  </si>
  <si>
    <t>Бирюзова, д.3 к 3</t>
  </si>
  <si>
    <t>13</t>
  </si>
  <si>
    <t>Бирюзова, д.3 к 4</t>
  </si>
  <si>
    <t>14</t>
  </si>
  <si>
    <t>Бирюзова, д.3 к 5</t>
  </si>
  <si>
    <t>15</t>
  </si>
  <si>
    <t>Бирюзова, д.4</t>
  </si>
  <si>
    <t>16</t>
  </si>
  <si>
    <t>Бирюзова, д.4 к 1</t>
  </si>
  <si>
    <t>17</t>
  </si>
  <si>
    <t>Бирюзова, д.4 к 2</t>
  </si>
  <si>
    <t>18</t>
  </si>
  <si>
    <t>Бирюзова, д.5</t>
  </si>
  <si>
    <t>19</t>
  </si>
  <si>
    <t>Бирюзова, д.5 к 1</t>
  </si>
  <si>
    <t>20</t>
  </si>
  <si>
    <t>Бирюзова, д.6 к 1</t>
  </si>
  <si>
    <t>21</t>
  </si>
  <si>
    <t>Бирюзова, д.7</t>
  </si>
  <si>
    <t>22</t>
  </si>
  <si>
    <t>Бирюзова, д.8 к 1</t>
  </si>
  <si>
    <t>23</t>
  </si>
  <si>
    <t>Интернациональная  д.1</t>
  </si>
  <si>
    <t>24</t>
  </si>
  <si>
    <t>Интернациональная  д.2</t>
  </si>
  <si>
    <t>25</t>
  </si>
  <si>
    <t>Интернациональная  д.2 к 1</t>
  </si>
  <si>
    <t>26</t>
  </si>
  <si>
    <t>Интернациональная  д.2 к 2</t>
  </si>
  <si>
    <t>27</t>
  </si>
  <si>
    <t>Интернациональная  д.3</t>
  </si>
  <si>
    <t>28</t>
  </si>
  <si>
    <t>Интернациональная  д.3 к 2</t>
  </si>
  <si>
    <t>29</t>
  </si>
  <si>
    <t>Интернациональная  д.4 к 1</t>
  </si>
  <si>
    <t>30</t>
  </si>
  <si>
    <t>Интернациональная  д.4 к 2</t>
  </si>
  <si>
    <t>31</t>
  </si>
  <si>
    <t>Интернациональная  д.5</t>
  </si>
  <si>
    <t>32</t>
  </si>
  <si>
    <t>Интернациональная  д.5 к 1</t>
  </si>
  <si>
    <t>33</t>
  </si>
  <si>
    <t>Интернациональная  д.5В</t>
  </si>
  <si>
    <t>34</t>
  </si>
  <si>
    <t>Интернациональная  д.5Г</t>
  </si>
  <si>
    <t>35</t>
  </si>
  <si>
    <t>Интернациональная, д.5Е</t>
  </si>
  <si>
    <t>36</t>
  </si>
  <si>
    <t>Платформа 189 км д.3</t>
  </si>
  <si>
    <t>37</t>
  </si>
  <si>
    <t>Призаводская, д.1</t>
  </si>
  <si>
    <t>38</t>
  </si>
  <si>
    <t>Призаводская, д.2</t>
  </si>
  <si>
    <t>39</t>
  </si>
  <si>
    <t>Сельских строителей  д.1</t>
  </si>
  <si>
    <t>40</t>
  </si>
  <si>
    <t>Сельских строителей  д.1 к 3</t>
  </si>
  <si>
    <t>41</t>
  </si>
  <si>
    <t>Сельских строителей  д.1А</t>
  </si>
  <si>
    <t>42</t>
  </si>
  <si>
    <t>Сельских строителей  д.1Б</t>
  </si>
  <si>
    <t>43</t>
  </si>
  <si>
    <t>Сельских строителей  д.1В</t>
  </si>
  <si>
    <t>44</t>
  </si>
  <si>
    <t>Сельских строителей  д.2</t>
  </si>
  <si>
    <t>45</t>
  </si>
  <si>
    <t>Сельских строителей  д.2 к 1</t>
  </si>
  <si>
    <t>46</t>
  </si>
  <si>
    <t>Сельских строителей  д.3</t>
  </si>
  <si>
    <t>47</t>
  </si>
  <si>
    <t>Сельских строителей  д.3 к 1</t>
  </si>
  <si>
    <t>48</t>
  </si>
  <si>
    <t>Сельских строителей  д.3 к 2</t>
  </si>
  <si>
    <t>49</t>
  </si>
  <si>
    <t>Сельских строителей  д.3 к 3</t>
  </si>
  <si>
    <t>50</t>
  </si>
  <si>
    <t>сельских строителей  д.3 к 4</t>
  </si>
  <si>
    <t>51</t>
  </si>
  <si>
    <t>Сельских строителей  д.4 к 1</t>
  </si>
  <si>
    <t>52</t>
  </si>
  <si>
    <t>Сельских строителей  д.4 к 2</t>
  </si>
  <si>
    <t>53</t>
  </si>
  <si>
    <t>Сельских строителей  д.4 к 4</t>
  </si>
  <si>
    <t>54</t>
  </si>
  <si>
    <t>Сельских строителей  д.6 к 2</t>
  </si>
  <si>
    <t>55</t>
  </si>
  <si>
    <t>Сельских строителей  д.4Д</t>
  </si>
  <si>
    <t>Страница</t>
  </si>
  <si>
    <t xml:space="preserve">Прочие прямые затраты(общецеховые расходы) </t>
  </si>
  <si>
    <t>в) дежурство слесарей,электриков</t>
  </si>
  <si>
    <t>г) материалы</t>
  </si>
  <si>
    <t>е) прочие ГСМ,а/запчасти,амортизация,свар.ап.)</t>
  </si>
  <si>
    <t>4133 руб.*1.75*20.2%*0.77 чел.</t>
  </si>
  <si>
    <t>4033 руб.*1.3*20.2%*0.28 чел.</t>
  </si>
  <si>
    <t>а) вывоз ТБО</t>
  </si>
  <si>
    <t>б) захоронение ТБО</t>
  </si>
  <si>
    <t>(321*1.5/12мес.)* 35.02руб.*1.1</t>
  </si>
  <si>
    <t>в) электроэнергия мест общего пользования</t>
  </si>
  <si>
    <t>д) диагностическое обследование лифтов</t>
  </si>
  <si>
    <t>Плановые накопления</t>
  </si>
  <si>
    <t>4133 руб.*1.75*20.2%*0.71 чел.</t>
  </si>
  <si>
    <t>4033 руб.*1.3*20.2%*0.51 чел.</t>
  </si>
  <si>
    <t>(277*1.5/12мес.)* 35.02руб.*1.1</t>
  </si>
  <si>
    <t>4133 руб.*1.75*20.2%*0.57 чел.</t>
  </si>
  <si>
    <t>4033 руб.*1.3*20.2%*0 чел.</t>
  </si>
  <si>
    <t>(253*1.5/12мес.)* 35.02руб.*1.1</t>
  </si>
  <si>
    <t>4133 руб.*1.75*20.2%*1.05 чел.</t>
  </si>
  <si>
    <t>(170*1.5/12мес.)* 35.02руб.*1.1</t>
  </si>
  <si>
    <t>4133 руб.*1.75*20.2%*0.48 чел.</t>
  </si>
  <si>
    <t>(112*1.5/12мес.)* 35.02руб.*1.1</t>
  </si>
  <si>
    <t>4133 руб.*1.75*20.2%*0.26 чел.</t>
  </si>
  <si>
    <t>4033 руб.*1.3*20.2%*0.3 чел.</t>
  </si>
  <si>
    <t>(116*1.5/12мес.)* 35.02руб.*1.1</t>
  </si>
  <si>
    <t>(114*1.5/12мес.)* 35.02руб.*1.1</t>
  </si>
  <si>
    <t>4033 руб.*1.3*20.2%*0.29 чел.</t>
  </si>
  <si>
    <t>(104*1.5/12мес.)* 35.02руб.*1.1</t>
  </si>
  <si>
    <t>4033 руб.*1.3*20.2%*0.31 чел.</t>
  </si>
  <si>
    <t>(115*1.5/12мес.)* 35.02руб.*1.1</t>
  </si>
  <si>
    <t>(113*1.5/12мес.)* 35.02руб.*1.1</t>
  </si>
  <si>
    <t>(109*1.5/12мес.)* 35.02руб.*1.1</t>
  </si>
  <si>
    <t>4133 руб.*1.75*20.2%*0.69 чел.</t>
  </si>
  <si>
    <t>4033 руб.*1.3*20.2%*0.74 чел.</t>
  </si>
  <si>
    <t>(405*1.5/12мес.)* 35.02руб.*1.1</t>
  </si>
  <si>
    <t>4133 руб.*1.75*20.2%*0.99 чел.</t>
  </si>
  <si>
    <t>(158*1.5/12мес.)* 35.02руб.*1.1</t>
  </si>
  <si>
    <t>4133 руб.*1.75*20.2%*0.79 чел.</t>
  </si>
  <si>
    <t>(162*1.5/12мес.)* 35.02руб.*1.1</t>
  </si>
  <si>
    <t>4133 руб.*1.75*20.2%*0.83 чел.</t>
  </si>
  <si>
    <t>4033 руб.*1.3*20.2%*0.17 чел.</t>
  </si>
  <si>
    <t>(106*1.5/12мес.)* 35.02руб.*1.1</t>
  </si>
  <si>
    <t>4133 руб.*1.75*20.2%*0.68 чел.</t>
  </si>
  <si>
    <t>(266*1.5/12мес.)* 35.02руб.*1.1</t>
  </si>
  <si>
    <t>4133 руб.*1.75*20.2%*0.37 чел.</t>
  </si>
  <si>
    <t>(199*1.5/12мес.)* 35.02руб.*1.1</t>
  </si>
  <si>
    <t>4133 руб.*1.75*20.2%*0.34 чел.</t>
  </si>
  <si>
    <t>(122*1.5/12мес.)* 35.02руб.*1.1</t>
  </si>
  <si>
    <t>(193*1.5/12мес.)* 35.02руб.*1.1</t>
  </si>
  <si>
    <t>4133 руб.*1.75*20.2%*2.17 чел.</t>
  </si>
  <si>
    <t>(343*1.5/12мес.)* 35.02руб.*1.1</t>
  </si>
  <si>
    <t>4133 руб.*1.75*20.2%*2.43 чел.</t>
  </si>
  <si>
    <t>(329*1.5/12мес.)* 35.02руб.*1.1</t>
  </si>
  <si>
    <t>4133 руб.*1.75*20.2%*1.25 чел.</t>
  </si>
  <si>
    <t>(357*1.5/12мес.)* 35.02руб.*1.1</t>
  </si>
  <si>
    <t>4133 руб.*1.75*20.2%*0.78 чел.</t>
  </si>
  <si>
    <t>(278*1.5/12мес.)* 35.02руб.*1.1</t>
  </si>
  <si>
    <t>4133 руб.*1.75*20.2%*1.21 чел.</t>
  </si>
  <si>
    <t>(192*1.5/12мес.)* 35.02руб.*1.1</t>
  </si>
  <si>
    <t>4133 руб.*1.75*20.2%*1.15 чел.</t>
  </si>
  <si>
    <t>(139*1.5/12мес.)* 35.02руб.*1.1</t>
  </si>
  <si>
    <t>(226*1.5/12мес.)* 35.02руб.*1.1</t>
  </si>
  <si>
    <t>4133 руб.*1.75*20.2%*1.01 чел.</t>
  </si>
  <si>
    <t>(339*1.5/12мес.)* 35.02руб.*1.1</t>
  </si>
  <si>
    <t>4133 руб.*1.75*20.2%*1.13 чел.</t>
  </si>
  <si>
    <t>(189*1.5/12мес.)* 35.02руб.*1.1</t>
  </si>
  <si>
    <t>(167*1.5/12мес.)* 35.02руб.*1.1</t>
  </si>
  <si>
    <t>4133 руб.*1.75*20.2%*0.55 чел.</t>
  </si>
  <si>
    <t>4033 руб.*1.3*20.2%*1.09 чел.</t>
  </si>
  <si>
    <t>(296*1.5/12мес.)* 35.02руб.*1.1</t>
  </si>
  <si>
    <t>4133 руб.*1.75*20.2%*0.98 чел.</t>
  </si>
  <si>
    <t>4033 руб.*1.3*20.2%*1.35 чел.</t>
  </si>
  <si>
    <t>(378*1.5/12мес.)* 35.02руб.*1.1</t>
  </si>
  <si>
    <t>4133 руб.*1.75*20.2%*1.1 чел.</t>
  </si>
  <si>
    <t>4033 руб.*1.3*20.2%*0.72 чел.</t>
  </si>
  <si>
    <t>(156*1.5/12мес.)* 35.02руб.*1.1</t>
  </si>
  <si>
    <t>4133 руб.*1.75*20.2%*0 чел.</t>
  </si>
  <si>
    <t>(4*1.5/12мес.)* 35.02руб.*1.1</t>
  </si>
  <si>
    <t>4133 руб.*1.75*20.2%*0.53 чел.</t>
  </si>
  <si>
    <t>(60*1.5/12мес.)* 35.02руб.*1.1</t>
  </si>
  <si>
    <t>4133 руб.*1.75*20.2%*0.49 чел.</t>
  </si>
  <si>
    <t>(46*1.5/12мес.)* 35.02руб.*1.1</t>
  </si>
  <si>
    <t>4133 руб.*1.75*20.2%*0.75 чел.</t>
  </si>
  <si>
    <t>4033 руб.*1.3*20.2%*0.45 чел.</t>
  </si>
  <si>
    <t>(160*1.5/12мес.)* 35.02руб.*1.1</t>
  </si>
  <si>
    <t>4133 руб.*1.75*20.2%*0.45 чел.</t>
  </si>
  <si>
    <t>(165*1.5/12мес.)* 35.02руб.*1.1</t>
  </si>
  <si>
    <t>4133 руб.*1.75*20.2%*0.88 чел.</t>
  </si>
  <si>
    <t>4033 руб.*1.3*20.2%*0.88 чел.</t>
  </si>
  <si>
    <t>(406*1.5/12мес.)* 35.02руб.*1.1</t>
  </si>
  <si>
    <t>4133 руб.*1.75*20.2%*0.61 чел.</t>
  </si>
  <si>
    <t>4033 руб.*1.3*20.2%*0.68 чел.</t>
  </si>
  <si>
    <t>(311*1.5/12мес.)* 35.02руб.*1.1</t>
  </si>
  <si>
    <t>4133 руб.*1.75*20.2%*1.73 чел.</t>
  </si>
  <si>
    <t>4033 руб.*1.3*20.2%*1.56 чел.</t>
  </si>
  <si>
    <t>(736*1.5/12мес.)* 35.02руб.*1.1</t>
  </si>
  <si>
    <t>4033 руб.*1.3*20.2%*0.54 чел.</t>
  </si>
  <si>
    <t>(154*1.5/12мес.)* 35.02руб.*1.1</t>
  </si>
  <si>
    <t>4133 руб.*1.75*20.2%*0.38 чел.</t>
  </si>
  <si>
    <t>(163*1.5/12мес.)* 35.02руб.*1.1</t>
  </si>
  <si>
    <t>(161*1.5/12мес.)* 35.02руб.*1.1</t>
  </si>
  <si>
    <t>4133 руб.*1.75*20.2%*0.56 чел.</t>
  </si>
  <si>
    <t>(152*1.5/12мес.)* 35.02руб.*1.1</t>
  </si>
  <si>
    <t>4133 руб.*1.75*20.2%*0.51 чел.</t>
  </si>
  <si>
    <t>4033 руб.*1.3*20.2%*0.46 чел.</t>
  </si>
  <si>
    <t>(157*1.5/12мес.)* 35.02руб.*1.1</t>
  </si>
  <si>
    <t>4033 руб.*1.3*20.2%*1.01 чел.</t>
  </si>
  <si>
    <t>(285*1.5/12мес.)* 35.02руб.*1.1</t>
  </si>
  <si>
    <t>4133 руб.*1.75*20.2%*1.12 чел.</t>
  </si>
  <si>
    <t>4033 руб.*1.3*20.2%*0.76 чел.</t>
  </si>
  <si>
    <t>(243*1.5/12мес.)* 35.02руб.*1.1</t>
  </si>
  <si>
    <t>(179*1.5/12мес.)* 35.02руб.*1.1</t>
  </si>
  <si>
    <t>4033 руб.*1.3*20.2%*0.66 чел.</t>
  </si>
  <si>
    <t>(324*1.5/12мес.)* 35.02руб.*1.1</t>
  </si>
  <si>
    <t>4133 руб.*1.75*20.2%*0.89 чел.</t>
  </si>
  <si>
    <t>4033 руб.*1.3*20.2%*1.53 чел.</t>
  </si>
  <si>
    <t>(334*1.5/12мес.)* 35.02руб.*1.1</t>
  </si>
  <si>
    <t>Скорректированный тариф на тех.обслуживание 10.85 руб.  без лифта с уборщицей</t>
  </si>
  <si>
    <t>Плановые затраты по тарифу   49478.17 руб.</t>
  </si>
  <si>
    <t>Плановые затраты по тарифу   30436.42 руб.</t>
  </si>
  <si>
    <t>4133 руб.*1.75*20.2%*0.4 чел.</t>
  </si>
  <si>
    <t>Скорректированный тариф на тех.обслуживание 10.72 руб.  без лифта с уборщицей</t>
  </si>
  <si>
    <t>Плановые затраты по тарифу   29568.98 руб.</t>
  </si>
  <si>
    <t>4033 руб.*1.3*20.2%*0.67 чел.</t>
  </si>
  <si>
    <t>(176*1.5/12мес.)* 35.02руб.*1.1</t>
  </si>
  <si>
    <t>Скорректированный тариф на тех.обслуживание 13.33 руб.  с лифтом с уборщицей</t>
  </si>
  <si>
    <t>Плановые затраты по тарифу   27329.17 руб.</t>
  </si>
  <si>
    <t>Скорректированный тариф на тех.обслуживание 10.64 руб.  без лифта с уборщицей</t>
  </si>
  <si>
    <t>Плановые затраты по тарифу   29909.04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</si>
</sst>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2" fontId="4" fillId="0" borderId="18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2" fontId="4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18" xfId="0" applyFont="1" applyBorder="1" applyAlignment="1">
      <alignment vertical="center"/>
    </xf>
    <xf numFmtId="2" fontId="4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4" fontId="3" fillId="0" borderId="14" xfId="0" applyFont="1" applyBorder="1" applyAlignment="1">
      <alignment horizontal="right"/>
    </xf>
    <xf numFmtId="2" fontId="3" fillId="0" borderId="14" xfId="0" applyFont="1" applyBorder="1" applyAlignment="1">
      <alignment horizontal="right"/>
    </xf>
    <xf numFmtId="2" fontId="4" fillId="0" borderId="14" xfId="0" applyFont="1" applyBorder="1" applyAlignment="1">
      <alignment horizontal="right"/>
    </xf>
    <xf numFmtId="2" fontId="4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1" fontId="3" fillId="0" borderId="12" xfId="0" applyFont="1" applyBorder="1" applyAlignment="1">
      <alignment horizontal="right" vertical="center"/>
    </xf>
    <xf numFmtId="1" fontId="3" fillId="0" borderId="15" xfId="0" applyFont="1" applyBorder="1" applyAlignment="1">
      <alignment horizontal="right" vertical="center"/>
    </xf>
    <xf numFmtId="164" fontId="3" fillId="0" borderId="15" xfId="0" applyFont="1" applyBorder="1" applyAlignment="1">
      <alignment horizontal="right" vertical="center"/>
    </xf>
    <xf numFmtId="2" fontId="3" fillId="0" borderId="15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98"/>
  <sheetViews>
    <sheetView tabSelected="1" zoomScale="80" zoomScaleNormal="80" zoomScalePageLayoutView="0" workbookViewId="0" topLeftCell="A2698">
      <selection activeCell="D1134" sqref="D1134"/>
    </sheetView>
  </sheetViews>
  <sheetFormatPr defaultColWidth="10.33203125" defaultRowHeight="11.25"/>
  <cols>
    <col min="1" max="1" width="7.83203125" style="0" customWidth="1"/>
    <col min="2" max="2" width="79.83203125" style="1" customWidth="1"/>
    <col min="3" max="3" width="13.66015625" style="0" customWidth="1"/>
    <col min="4" max="4" width="26.5" style="0" customWidth="1"/>
    <col min="5" max="5" width="27.16015625" style="0" customWidth="1"/>
    <col min="6" max="6" width="20.33203125" style="0" customWidth="1"/>
  </cols>
  <sheetData>
    <row r="2" spans="1:3" ht="12">
      <c r="A2" s="39" t="s">
        <v>269</v>
      </c>
      <c r="B2" s="39" t="s">
        <v>270</v>
      </c>
      <c r="C2" s="39" t="s">
        <v>372</v>
      </c>
    </row>
    <row r="3" spans="1:3" ht="11.25">
      <c r="A3" s="44" t="s">
        <v>6</v>
      </c>
      <c r="B3" s="40" t="s">
        <v>271</v>
      </c>
      <c r="C3" s="45">
        <v>1</v>
      </c>
    </row>
    <row r="4" spans="1:3" ht="11.25">
      <c r="A4" s="44" t="s">
        <v>9</v>
      </c>
      <c r="B4" s="40" t="s">
        <v>272</v>
      </c>
      <c r="C4" s="45">
        <v>2</v>
      </c>
    </row>
    <row r="5" spans="1:3" ht="11.25">
      <c r="A5" s="44" t="s">
        <v>12</v>
      </c>
      <c r="B5" s="40" t="s">
        <v>273</v>
      </c>
      <c r="C5" s="45">
        <v>3</v>
      </c>
    </row>
    <row r="6" spans="1:3" ht="11.25">
      <c r="A6" s="44" t="s">
        <v>14</v>
      </c>
      <c r="B6" s="40" t="s">
        <v>274</v>
      </c>
      <c r="C6" s="45">
        <v>4</v>
      </c>
    </row>
    <row r="7" spans="1:3" ht="11.25">
      <c r="A7" s="44" t="s">
        <v>16</v>
      </c>
      <c r="B7" s="40" t="s">
        <v>275</v>
      </c>
      <c r="C7" s="45">
        <v>5</v>
      </c>
    </row>
    <row r="8" spans="1:3" ht="11.25">
      <c r="A8" s="44" t="s">
        <v>18</v>
      </c>
      <c r="B8" s="40" t="s">
        <v>276</v>
      </c>
      <c r="C8" s="45">
        <v>6</v>
      </c>
    </row>
    <row r="9" spans="1:3" ht="11.25">
      <c r="A9" s="44" t="s">
        <v>21</v>
      </c>
      <c r="B9" s="40" t="s">
        <v>277</v>
      </c>
      <c r="C9" s="45">
        <v>7</v>
      </c>
    </row>
    <row r="10" spans="1:3" ht="11.25">
      <c r="A10" s="44" t="s">
        <v>23</v>
      </c>
      <c r="B10" s="40" t="s">
        <v>278</v>
      </c>
      <c r="C10" s="45">
        <v>8</v>
      </c>
    </row>
    <row r="11" spans="1:3" ht="11.25">
      <c r="A11" s="44" t="s">
        <v>25</v>
      </c>
      <c r="B11" s="40" t="s">
        <v>279</v>
      </c>
      <c r="C11" s="45">
        <v>9</v>
      </c>
    </row>
    <row r="12" spans="1:3" ht="11.25">
      <c r="A12" s="44" t="s">
        <v>280</v>
      </c>
      <c r="B12" s="40" t="s">
        <v>281</v>
      </c>
      <c r="C12" s="45">
        <v>10</v>
      </c>
    </row>
    <row r="13" spans="1:3" ht="11.25">
      <c r="A13" s="44" t="s">
        <v>282</v>
      </c>
      <c r="B13" s="40" t="s">
        <v>283</v>
      </c>
      <c r="C13" s="45">
        <v>11</v>
      </c>
    </row>
    <row r="14" spans="1:3" ht="11.25">
      <c r="A14" s="44" t="s">
        <v>284</v>
      </c>
      <c r="B14" s="40" t="s">
        <v>285</v>
      </c>
      <c r="C14" s="45">
        <v>12</v>
      </c>
    </row>
    <row r="15" spans="1:3" ht="11.25">
      <c r="A15" s="44" t="s">
        <v>286</v>
      </c>
      <c r="B15" s="40" t="s">
        <v>287</v>
      </c>
      <c r="C15" s="45">
        <v>13</v>
      </c>
    </row>
    <row r="16" spans="1:3" ht="11.25">
      <c r="A16" s="44" t="s">
        <v>288</v>
      </c>
      <c r="B16" s="40" t="s">
        <v>289</v>
      </c>
      <c r="C16" s="45">
        <v>14</v>
      </c>
    </row>
    <row r="17" spans="1:3" ht="11.25">
      <c r="A17" s="44" t="s">
        <v>290</v>
      </c>
      <c r="B17" s="40" t="s">
        <v>291</v>
      </c>
      <c r="C17" s="45">
        <v>15</v>
      </c>
    </row>
    <row r="18" spans="1:3" ht="11.25">
      <c r="A18" s="44" t="s">
        <v>292</v>
      </c>
      <c r="B18" s="40" t="s">
        <v>293</v>
      </c>
      <c r="C18" s="45">
        <v>16</v>
      </c>
    </row>
    <row r="19" spans="1:3" ht="11.25">
      <c r="A19" s="44" t="s">
        <v>294</v>
      </c>
      <c r="B19" s="40" t="s">
        <v>295</v>
      </c>
      <c r="C19" s="45">
        <v>17</v>
      </c>
    </row>
    <row r="20" spans="1:3" ht="11.25">
      <c r="A20" s="44" t="s">
        <v>296</v>
      </c>
      <c r="B20" s="40" t="s">
        <v>297</v>
      </c>
      <c r="C20" s="45">
        <v>18</v>
      </c>
    </row>
    <row r="21" spans="1:3" ht="11.25">
      <c r="A21" s="44" t="s">
        <v>298</v>
      </c>
      <c r="B21" s="40" t="s">
        <v>299</v>
      </c>
      <c r="C21" s="45">
        <v>19</v>
      </c>
    </row>
    <row r="22" spans="1:3" ht="11.25">
      <c r="A22" s="44" t="s">
        <v>300</v>
      </c>
      <c r="B22" s="40" t="s">
        <v>301</v>
      </c>
      <c r="C22" s="45">
        <v>20</v>
      </c>
    </row>
    <row r="23" spans="1:3" ht="11.25">
      <c r="A23" s="44" t="s">
        <v>302</v>
      </c>
      <c r="B23" s="40" t="s">
        <v>303</v>
      </c>
      <c r="C23" s="45">
        <v>21</v>
      </c>
    </row>
    <row r="24" spans="1:3" ht="11.25">
      <c r="A24" s="44" t="s">
        <v>304</v>
      </c>
      <c r="B24" s="40" t="s">
        <v>305</v>
      </c>
      <c r="C24" s="45">
        <v>22</v>
      </c>
    </row>
    <row r="25" spans="1:3" ht="11.25">
      <c r="A25" s="44" t="s">
        <v>306</v>
      </c>
      <c r="B25" s="40" t="s">
        <v>307</v>
      </c>
      <c r="C25" s="45">
        <v>23</v>
      </c>
    </row>
    <row r="26" spans="1:3" ht="11.25">
      <c r="A26" s="44" t="s">
        <v>308</v>
      </c>
      <c r="B26" s="40" t="s">
        <v>309</v>
      </c>
      <c r="C26" s="45">
        <v>24</v>
      </c>
    </row>
    <row r="27" spans="1:3" ht="11.25">
      <c r="A27" s="44" t="s">
        <v>310</v>
      </c>
      <c r="B27" s="40" t="s">
        <v>311</v>
      </c>
      <c r="C27" s="45">
        <v>25</v>
      </c>
    </row>
    <row r="28" spans="1:3" ht="11.25">
      <c r="A28" s="44" t="s">
        <v>312</v>
      </c>
      <c r="B28" s="40" t="s">
        <v>313</v>
      </c>
      <c r="C28" s="45">
        <v>26</v>
      </c>
    </row>
    <row r="29" spans="1:3" ht="11.25">
      <c r="A29" s="44" t="s">
        <v>314</v>
      </c>
      <c r="B29" s="40" t="s">
        <v>315</v>
      </c>
      <c r="C29" s="45">
        <v>27</v>
      </c>
    </row>
    <row r="30" spans="1:3" ht="11.25">
      <c r="A30" s="44" t="s">
        <v>316</v>
      </c>
      <c r="B30" s="40" t="s">
        <v>317</v>
      </c>
      <c r="C30" s="45">
        <v>28</v>
      </c>
    </row>
    <row r="31" spans="1:3" ht="11.25">
      <c r="A31" s="44" t="s">
        <v>318</v>
      </c>
      <c r="B31" s="40" t="s">
        <v>319</v>
      </c>
      <c r="C31" s="45">
        <v>29</v>
      </c>
    </row>
    <row r="32" spans="1:3" ht="11.25">
      <c r="A32" s="44" t="s">
        <v>320</v>
      </c>
      <c r="B32" s="40" t="s">
        <v>321</v>
      </c>
      <c r="C32" s="45">
        <v>30</v>
      </c>
    </row>
    <row r="33" spans="1:3" ht="11.25">
      <c r="A33" s="44" t="s">
        <v>322</v>
      </c>
      <c r="B33" s="40" t="s">
        <v>323</v>
      </c>
      <c r="C33" s="45">
        <v>31</v>
      </c>
    </row>
    <row r="34" spans="1:3" ht="11.25">
      <c r="A34" s="44" t="s">
        <v>324</v>
      </c>
      <c r="B34" s="40" t="s">
        <v>325</v>
      </c>
      <c r="C34" s="45">
        <v>32</v>
      </c>
    </row>
    <row r="35" spans="1:3" ht="11.25">
      <c r="A35" s="44" t="s">
        <v>326</v>
      </c>
      <c r="B35" s="40" t="s">
        <v>327</v>
      </c>
      <c r="C35" s="45">
        <v>33</v>
      </c>
    </row>
    <row r="36" spans="1:3" ht="11.25">
      <c r="A36" s="44" t="s">
        <v>328</v>
      </c>
      <c r="B36" s="40" t="s">
        <v>329</v>
      </c>
      <c r="C36" s="45">
        <v>34</v>
      </c>
    </row>
    <row r="37" spans="1:3" ht="11.25">
      <c r="A37" s="44" t="s">
        <v>330</v>
      </c>
      <c r="B37" s="40" t="s">
        <v>331</v>
      </c>
      <c r="C37" s="45">
        <v>35</v>
      </c>
    </row>
    <row r="38" spans="1:3" ht="11.25">
      <c r="A38" s="44" t="s">
        <v>332</v>
      </c>
      <c r="B38" s="40" t="s">
        <v>333</v>
      </c>
      <c r="C38" s="45">
        <v>36</v>
      </c>
    </row>
    <row r="39" spans="1:3" ht="11.25">
      <c r="A39" s="44" t="s">
        <v>334</v>
      </c>
      <c r="B39" s="40" t="s">
        <v>335</v>
      </c>
      <c r="C39" s="45">
        <v>37</v>
      </c>
    </row>
    <row r="40" spans="1:3" ht="11.25">
      <c r="A40" s="44" t="s">
        <v>336</v>
      </c>
      <c r="B40" s="40" t="s">
        <v>337</v>
      </c>
      <c r="C40" s="45">
        <v>38</v>
      </c>
    </row>
    <row r="41" spans="1:3" ht="11.25">
      <c r="A41" s="44" t="s">
        <v>338</v>
      </c>
      <c r="B41" s="40" t="s">
        <v>339</v>
      </c>
      <c r="C41" s="45">
        <v>39</v>
      </c>
    </row>
    <row r="42" spans="1:3" ht="11.25">
      <c r="A42" s="44" t="s">
        <v>340</v>
      </c>
      <c r="B42" s="40" t="s">
        <v>341</v>
      </c>
      <c r="C42" s="45">
        <v>40</v>
      </c>
    </row>
    <row r="43" spans="1:3" ht="11.25">
      <c r="A43" s="44" t="s">
        <v>342</v>
      </c>
      <c r="B43" s="40" t="s">
        <v>343</v>
      </c>
      <c r="C43" s="45">
        <v>41</v>
      </c>
    </row>
    <row r="44" spans="1:3" ht="11.25">
      <c r="A44" s="44" t="s">
        <v>344</v>
      </c>
      <c r="B44" s="40" t="s">
        <v>345</v>
      </c>
      <c r="C44" s="45">
        <v>42</v>
      </c>
    </row>
    <row r="45" spans="1:3" ht="11.25">
      <c r="A45" s="44" t="s">
        <v>346</v>
      </c>
      <c r="B45" s="40" t="s">
        <v>347</v>
      </c>
      <c r="C45" s="45">
        <v>43</v>
      </c>
    </row>
    <row r="46" spans="1:3" ht="11.25">
      <c r="A46" s="44" t="s">
        <v>348</v>
      </c>
      <c r="B46" s="40" t="s">
        <v>349</v>
      </c>
      <c r="C46" s="45">
        <v>44</v>
      </c>
    </row>
    <row r="47" spans="1:3" ht="11.25">
      <c r="A47" s="44" t="s">
        <v>350</v>
      </c>
      <c r="B47" s="40" t="s">
        <v>351</v>
      </c>
      <c r="C47" s="45">
        <v>45</v>
      </c>
    </row>
    <row r="48" spans="1:3" ht="11.25">
      <c r="A48" s="44" t="s">
        <v>352</v>
      </c>
      <c r="B48" s="40" t="s">
        <v>353</v>
      </c>
      <c r="C48" s="45">
        <v>46</v>
      </c>
    </row>
    <row r="49" spans="1:3" ht="11.25">
      <c r="A49" s="44" t="s">
        <v>354</v>
      </c>
      <c r="B49" s="40" t="s">
        <v>355</v>
      </c>
      <c r="C49" s="45">
        <v>47</v>
      </c>
    </row>
    <row r="50" spans="1:3" ht="11.25">
      <c r="A50" s="44" t="s">
        <v>356</v>
      </c>
      <c r="B50" s="40" t="s">
        <v>357</v>
      </c>
      <c r="C50" s="45">
        <v>48</v>
      </c>
    </row>
    <row r="51" spans="1:3" ht="11.25">
      <c r="A51" s="44" t="s">
        <v>358</v>
      </c>
      <c r="B51" s="40" t="s">
        <v>359</v>
      </c>
      <c r="C51" s="45">
        <v>49</v>
      </c>
    </row>
    <row r="52" spans="1:3" ht="11.25">
      <c r="A52" s="44" t="s">
        <v>360</v>
      </c>
      <c r="B52" s="40" t="s">
        <v>361</v>
      </c>
      <c r="C52" s="45">
        <v>50</v>
      </c>
    </row>
    <row r="53" spans="1:3" ht="11.25">
      <c r="A53" s="44" t="s">
        <v>362</v>
      </c>
      <c r="B53" s="40" t="s">
        <v>363</v>
      </c>
      <c r="C53" s="45">
        <v>51</v>
      </c>
    </row>
    <row r="54" spans="1:3" ht="11.25">
      <c r="A54" s="44" t="s">
        <v>364</v>
      </c>
      <c r="B54" s="40" t="s">
        <v>365</v>
      </c>
      <c r="C54" s="45">
        <v>52</v>
      </c>
    </row>
    <row r="55" spans="1:3" ht="11.25">
      <c r="A55" s="44" t="s">
        <v>366</v>
      </c>
      <c r="B55" s="40" t="s">
        <v>367</v>
      </c>
      <c r="C55" s="45">
        <v>53</v>
      </c>
    </row>
    <row r="56" spans="1:3" ht="11.25">
      <c r="A56" s="44" t="s">
        <v>368</v>
      </c>
      <c r="B56" s="40" t="s">
        <v>369</v>
      </c>
      <c r="C56" s="45">
        <v>54</v>
      </c>
    </row>
    <row r="57" spans="1:3" ht="11.25">
      <c r="A57" s="44" t="s">
        <v>370</v>
      </c>
      <c r="B57" s="40" t="s">
        <v>371</v>
      </c>
      <c r="C57" s="45">
        <v>55</v>
      </c>
    </row>
    <row r="58" spans="1:3" ht="11.25">
      <c r="A58" s="42"/>
      <c r="B58" s="43"/>
      <c r="C58" s="41"/>
    </row>
    <row r="59" spans="1:4" s="2" customFormat="1" ht="15">
      <c r="A59" s="61" t="s">
        <v>0</v>
      </c>
      <c r="B59" s="61"/>
      <c r="C59" s="61"/>
      <c r="D59" s="61"/>
    </row>
    <row r="60" spans="1:4" ht="12.75">
      <c r="A60" s="62" t="s">
        <v>1</v>
      </c>
      <c r="B60" s="62"/>
      <c r="C60" s="62"/>
      <c r="D60" s="62"/>
    </row>
    <row r="61" spans="1:4" ht="13.5" customHeight="1">
      <c r="A61" s="63" t="s">
        <v>2</v>
      </c>
      <c r="B61" s="63"/>
      <c r="C61" s="63"/>
      <c r="D61" s="63"/>
    </row>
    <row r="62" ht="12.75">
      <c r="A62" s="3" t="s">
        <v>3</v>
      </c>
    </row>
    <row r="63" ht="12.75">
      <c r="A63" s="3" t="s">
        <v>4</v>
      </c>
    </row>
    <row r="64" ht="12.75">
      <c r="A64" s="4" t="s">
        <v>5</v>
      </c>
    </row>
    <row r="65" spans="1:4" ht="11.25" customHeight="1">
      <c r="A65" s="5" t="s">
        <v>6</v>
      </c>
      <c r="B65" s="6" t="s">
        <v>7</v>
      </c>
      <c r="C65" s="7" t="s">
        <v>8</v>
      </c>
      <c r="D65" s="8">
        <v>321</v>
      </c>
    </row>
    <row r="66" spans="1:4" ht="10.5" customHeight="1">
      <c r="A66" s="9" t="s">
        <v>9</v>
      </c>
      <c r="B66" s="10" t="s">
        <v>10</v>
      </c>
      <c r="C66" s="11" t="s">
        <v>11</v>
      </c>
      <c r="D66" s="12">
        <v>2</v>
      </c>
    </row>
    <row r="67" spans="1:4" ht="10.5" customHeight="1">
      <c r="A67" s="9" t="s">
        <v>12</v>
      </c>
      <c r="B67" s="10" t="s">
        <v>13</v>
      </c>
      <c r="C67" s="11" t="s">
        <v>8</v>
      </c>
      <c r="D67" s="13">
        <v>1.3</v>
      </c>
    </row>
    <row r="68" spans="1:4" ht="10.5" customHeight="1">
      <c r="A68" s="9" t="s">
        <v>14</v>
      </c>
      <c r="B68" s="10" t="s">
        <v>15</v>
      </c>
      <c r="C68" s="11" t="s">
        <v>8</v>
      </c>
      <c r="D68" s="14">
        <v>0.77</v>
      </c>
    </row>
    <row r="69" spans="1:4" ht="10.5" customHeight="1">
      <c r="A69" s="9" t="s">
        <v>16</v>
      </c>
      <c r="B69" s="10" t="s">
        <v>17</v>
      </c>
      <c r="C69" s="11" t="s">
        <v>8</v>
      </c>
      <c r="D69" s="14">
        <v>0.28</v>
      </c>
    </row>
    <row r="70" spans="1:4" ht="10.5" customHeight="1">
      <c r="A70" s="9" t="s">
        <v>18</v>
      </c>
      <c r="B70" s="10" t="s">
        <v>19</v>
      </c>
      <c r="C70" s="11" t="s">
        <v>20</v>
      </c>
      <c r="D70" s="13">
        <v>890.5</v>
      </c>
    </row>
    <row r="71" spans="1:4" ht="12.75">
      <c r="A71" s="9" t="s">
        <v>21</v>
      </c>
      <c r="B71" s="10" t="s">
        <v>22</v>
      </c>
      <c r="C71" s="11" t="s">
        <v>20</v>
      </c>
      <c r="D71" s="12">
        <v>0</v>
      </c>
    </row>
    <row r="72" spans="1:4" ht="10.5" customHeight="1">
      <c r="A72" s="9" t="s">
        <v>23</v>
      </c>
      <c r="B72" s="10" t="s">
        <v>24</v>
      </c>
      <c r="C72" s="11" t="s">
        <v>20</v>
      </c>
      <c r="D72" s="12">
        <v>2100</v>
      </c>
    </row>
    <row r="73" spans="1:4" ht="12.75">
      <c r="A73" s="9" t="s">
        <v>25</v>
      </c>
      <c r="B73" s="10" t="s">
        <v>26</v>
      </c>
      <c r="C73" s="11" t="s">
        <v>20</v>
      </c>
      <c r="D73" s="12">
        <v>229</v>
      </c>
    </row>
    <row r="74" spans="1:4" ht="10.5" customHeight="1" thickBot="1">
      <c r="A74" s="15"/>
      <c r="B74" s="16"/>
      <c r="C74" s="17"/>
      <c r="D74" s="17"/>
    </row>
    <row r="75" spans="1:6" ht="24.75" customHeight="1" thickBot="1">
      <c r="A75" s="18" t="s">
        <v>27</v>
      </c>
      <c r="B75" s="19" t="s">
        <v>28</v>
      </c>
      <c r="C75" s="19" t="s">
        <v>29</v>
      </c>
      <c r="D75" s="18" t="s">
        <v>30</v>
      </c>
      <c r="E75" s="18" t="s">
        <v>264</v>
      </c>
      <c r="F75" s="18" t="s">
        <v>265</v>
      </c>
    </row>
    <row r="76" spans="1:6" ht="13.5" thickBot="1">
      <c r="A76" s="18" t="s">
        <v>6</v>
      </c>
      <c r="B76" s="20" t="s">
        <v>31</v>
      </c>
      <c r="C76" s="46"/>
      <c r="D76" s="47">
        <v>16160.8</v>
      </c>
      <c r="E76" s="21">
        <f>D76*12</f>
        <v>193929.59999999998</v>
      </c>
      <c r="F76" s="21">
        <f>D76/4488.1</f>
        <v>3.600811033622245</v>
      </c>
    </row>
    <row r="77" spans="1:6" ht="12.75">
      <c r="A77" s="11"/>
      <c r="B77" s="10" t="s">
        <v>32</v>
      </c>
      <c r="C77" s="48" t="s">
        <v>33</v>
      </c>
      <c r="D77" s="49">
        <v>5525.47</v>
      </c>
      <c r="E77" s="22">
        <f aca="true" t="shared" si="0" ref="E77:E104">D77*12</f>
        <v>66305.64</v>
      </c>
      <c r="F77" s="22">
        <f aca="true" t="shared" si="1" ref="F77:F104">D77/4488.1</f>
        <v>1.2311378979969252</v>
      </c>
    </row>
    <row r="78" spans="1:6" ht="12.75">
      <c r="A78" s="11"/>
      <c r="B78" s="10" t="s">
        <v>34</v>
      </c>
      <c r="C78" s="48" t="s">
        <v>33</v>
      </c>
      <c r="D78" s="49">
        <v>3212.43</v>
      </c>
      <c r="E78" s="22">
        <f t="shared" si="0"/>
        <v>38549.159999999996</v>
      </c>
      <c r="F78" s="22">
        <f t="shared" si="1"/>
        <v>0.7157661371181568</v>
      </c>
    </row>
    <row r="79" spans="1:6" ht="12.75">
      <c r="A79" s="11"/>
      <c r="B79" s="10" t="s">
        <v>374</v>
      </c>
      <c r="C79" s="48" t="s">
        <v>33</v>
      </c>
      <c r="D79" s="49">
        <v>4050.2</v>
      </c>
      <c r="E79" s="22">
        <f t="shared" si="0"/>
        <v>48602.399999999994</v>
      </c>
      <c r="F79" s="22">
        <f t="shared" si="1"/>
        <v>0.9024308727523895</v>
      </c>
    </row>
    <row r="80" spans="1:6" ht="12.75">
      <c r="A80" s="11"/>
      <c r="B80" s="10" t="s">
        <v>375</v>
      </c>
      <c r="C80" s="48" t="s">
        <v>33</v>
      </c>
      <c r="D80" s="49">
        <v>1162.42</v>
      </c>
      <c r="E80" s="22">
        <f t="shared" si="0"/>
        <v>13949.04</v>
      </c>
      <c r="F80" s="22">
        <f t="shared" si="1"/>
        <v>0.2590004679040128</v>
      </c>
    </row>
    <row r="81" spans="1:6" ht="12.75">
      <c r="A81" s="11"/>
      <c r="B81" s="10" t="s">
        <v>36</v>
      </c>
      <c r="C81" s="48" t="s">
        <v>33</v>
      </c>
      <c r="D81" s="50">
        <v>204.1</v>
      </c>
      <c r="E81" s="24">
        <f t="shared" si="0"/>
        <v>2449.2</v>
      </c>
      <c r="F81" s="24">
        <f t="shared" si="1"/>
        <v>0.04547581381876518</v>
      </c>
    </row>
    <row r="82" spans="1:6" ht="13.5" thickBot="1">
      <c r="A82" s="11"/>
      <c r="B82" s="10" t="s">
        <v>376</v>
      </c>
      <c r="C82" s="48" t="s">
        <v>33</v>
      </c>
      <c r="D82" s="49">
        <v>2006.18</v>
      </c>
      <c r="E82" s="22">
        <f t="shared" si="0"/>
        <v>24074.16</v>
      </c>
      <c r="F82" s="22">
        <f t="shared" si="1"/>
        <v>0.4469998440319957</v>
      </c>
    </row>
    <row r="83" spans="1:6" ht="13.5" thickBot="1">
      <c r="A83" s="18" t="s">
        <v>9</v>
      </c>
      <c r="B83" s="20" t="s">
        <v>37</v>
      </c>
      <c r="C83" s="46"/>
      <c r="D83" s="47">
        <v>9007.51</v>
      </c>
      <c r="E83" s="21">
        <f t="shared" si="0"/>
        <v>108090.12</v>
      </c>
      <c r="F83" s="21">
        <f t="shared" si="1"/>
        <v>2.006976226019919</v>
      </c>
    </row>
    <row r="84" spans="1:6" ht="12.75">
      <c r="A84" s="25"/>
      <c r="B84" s="26" t="s">
        <v>38</v>
      </c>
      <c r="C84" s="48"/>
      <c r="D84" s="23"/>
      <c r="E84" s="23"/>
      <c r="F84" s="23"/>
    </row>
    <row r="85" spans="1:6" ht="12.75">
      <c r="A85" s="25"/>
      <c r="B85" s="10" t="s">
        <v>377</v>
      </c>
      <c r="C85" s="48" t="s">
        <v>33</v>
      </c>
      <c r="D85" s="50">
        <v>6694.2</v>
      </c>
      <c r="E85" s="24">
        <f t="shared" si="0"/>
        <v>80330.4</v>
      </c>
      <c r="F85" s="24">
        <f t="shared" si="1"/>
        <v>1.4915443060537865</v>
      </c>
    </row>
    <row r="86" spans="1:6" ht="12.75">
      <c r="A86" s="25"/>
      <c r="B86" s="26" t="s">
        <v>39</v>
      </c>
      <c r="C86" s="48"/>
      <c r="D86" s="23"/>
      <c r="E86" s="23"/>
      <c r="F86" s="23"/>
    </row>
    <row r="87" spans="1:6" ht="12.75">
      <c r="A87" s="25"/>
      <c r="B87" s="10" t="s">
        <v>378</v>
      </c>
      <c r="C87" s="48" t="s">
        <v>33</v>
      </c>
      <c r="D87" s="50">
        <v>1764.55</v>
      </c>
      <c r="E87" s="24">
        <f t="shared" si="0"/>
        <v>21174.6</v>
      </c>
      <c r="F87" s="24">
        <f t="shared" si="1"/>
        <v>0.393161917069584</v>
      </c>
    </row>
    <row r="88" spans="1:6" ht="12.75">
      <c r="A88" s="25"/>
      <c r="B88" s="10" t="s">
        <v>40</v>
      </c>
      <c r="C88" s="48" t="s">
        <v>33</v>
      </c>
      <c r="D88" s="50">
        <v>207.66</v>
      </c>
      <c r="E88" s="24">
        <f t="shared" si="0"/>
        <v>2491.92</v>
      </c>
      <c r="F88" s="24">
        <f t="shared" si="1"/>
        <v>0.04626902252623604</v>
      </c>
    </row>
    <row r="89" spans="1:6" ht="13.5" thickBot="1">
      <c r="A89" s="25"/>
      <c r="B89" s="10" t="s">
        <v>41</v>
      </c>
      <c r="C89" s="48" t="s">
        <v>33</v>
      </c>
      <c r="D89" s="50">
        <v>341.1</v>
      </c>
      <c r="E89" s="24">
        <f t="shared" si="0"/>
        <v>4093.2000000000003</v>
      </c>
      <c r="F89" s="24">
        <f t="shared" si="1"/>
        <v>0.07600098037031261</v>
      </c>
    </row>
    <row r="90" spans="1:6" ht="13.5" thickBot="1">
      <c r="A90" s="18" t="s">
        <v>12</v>
      </c>
      <c r="B90" s="20" t="s">
        <v>42</v>
      </c>
      <c r="C90" s="46"/>
      <c r="D90" s="47">
        <v>20051.43</v>
      </c>
      <c r="E90" s="21">
        <f t="shared" si="0"/>
        <v>240617.16</v>
      </c>
      <c r="F90" s="21">
        <f t="shared" si="1"/>
        <v>4.467687885742296</v>
      </c>
    </row>
    <row r="91" spans="1:6" ht="12.75">
      <c r="A91" s="25"/>
      <c r="B91" s="10" t="s">
        <v>379</v>
      </c>
      <c r="C91" s="48" t="s">
        <v>33</v>
      </c>
      <c r="D91" s="50">
        <v>3496.23</v>
      </c>
      <c r="E91" s="24">
        <f t="shared" si="0"/>
        <v>41954.76</v>
      </c>
      <c r="F91" s="24">
        <f t="shared" si="1"/>
        <v>0.7790000222811434</v>
      </c>
    </row>
    <row r="92" spans="1:6" ht="12.75">
      <c r="A92" s="25"/>
      <c r="B92" s="10" t="s">
        <v>380</v>
      </c>
      <c r="C92" s="48"/>
      <c r="D92" s="23"/>
      <c r="E92" s="23"/>
      <c r="F92" s="23"/>
    </row>
    <row r="93" spans="1:6" ht="12.75">
      <c r="A93" s="25"/>
      <c r="B93" s="10" t="s">
        <v>381</v>
      </c>
      <c r="C93" s="48" t="s">
        <v>33</v>
      </c>
      <c r="D93" s="50">
        <v>1545.7</v>
      </c>
      <c r="E93" s="24">
        <f t="shared" si="0"/>
        <v>18548.4</v>
      </c>
      <c r="F93" s="24">
        <f t="shared" si="1"/>
        <v>0.3443996345892471</v>
      </c>
    </row>
    <row r="94" spans="1:6" ht="12.75">
      <c r="A94" s="25"/>
      <c r="B94" s="10" t="s">
        <v>382</v>
      </c>
      <c r="C94" s="48" t="s">
        <v>33</v>
      </c>
      <c r="D94" s="50">
        <v>4850.02</v>
      </c>
      <c r="E94" s="24">
        <f t="shared" si="0"/>
        <v>58200.240000000005</v>
      </c>
      <c r="F94" s="24">
        <f t="shared" si="1"/>
        <v>1.080639914440409</v>
      </c>
    </row>
    <row r="95" spans="1:6" ht="12.75">
      <c r="A95" s="25"/>
      <c r="B95" s="10" t="s">
        <v>43</v>
      </c>
      <c r="C95" s="48" t="s">
        <v>33</v>
      </c>
      <c r="D95" s="50">
        <v>8899.9</v>
      </c>
      <c r="E95" s="24">
        <f t="shared" si="0"/>
        <v>106798.79999999999</v>
      </c>
      <c r="F95" s="24">
        <f t="shared" si="1"/>
        <v>1.9829994875337</v>
      </c>
    </row>
    <row r="96" spans="1:6" ht="12.75">
      <c r="A96" s="25"/>
      <c r="B96" s="10" t="s">
        <v>383</v>
      </c>
      <c r="C96" s="48" t="s">
        <v>33</v>
      </c>
      <c r="D96" s="50">
        <v>505.58</v>
      </c>
      <c r="E96" s="24">
        <f t="shared" si="0"/>
        <v>6066.96</v>
      </c>
      <c r="F96" s="24">
        <f t="shared" si="1"/>
        <v>0.11264900514694413</v>
      </c>
    </row>
    <row r="97" spans="1:6" ht="13.5" thickBot="1">
      <c r="A97" s="25"/>
      <c r="B97" s="10" t="s">
        <v>44</v>
      </c>
      <c r="C97" s="48" t="s">
        <v>33</v>
      </c>
      <c r="D97" s="50">
        <v>754</v>
      </c>
      <c r="E97" s="24">
        <f t="shared" si="0"/>
        <v>9048</v>
      </c>
      <c r="F97" s="24">
        <f t="shared" si="1"/>
        <v>0.16799982175085224</v>
      </c>
    </row>
    <row r="98" spans="1:6" ht="13.5" thickBot="1">
      <c r="A98" s="18"/>
      <c r="B98" s="27" t="s">
        <v>45</v>
      </c>
      <c r="C98" s="28" t="s">
        <v>33</v>
      </c>
      <c r="D98" s="47">
        <v>45219.74</v>
      </c>
      <c r="E98" s="21">
        <f t="shared" si="0"/>
        <v>542636.88</v>
      </c>
      <c r="F98" s="21">
        <f t="shared" si="1"/>
        <v>10.075475145384459</v>
      </c>
    </row>
    <row r="99" spans="1:6" ht="12.75">
      <c r="A99" s="29" t="s">
        <v>14</v>
      </c>
      <c r="B99" s="30" t="s">
        <v>373</v>
      </c>
      <c r="C99" s="31" t="s">
        <v>33</v>
      </c>
      <c r="D99" s="51">
        <v>4054.55</v>
      </c>
      <c r="E99" s="32">
        <f t="shared" si="0"/>
        <v>48654.600000000006</v>
      </c>
      <c r="F99" s="32">
        <f t="shared" si="1"/>
        <v>0.90340010249326</v>
      </c>
    </row>
    <row r="100" spans="1:6" ht="12.75">
      <c r="A100" s="29" t="s">
        <v>16</v>
      </c>
      <c r="B100" s="30" t="s">
        <v>267</v>
      </c>
      <c r="C100" s="31" t="s">
        <v>33</v>
      </c>
      <c r="D100" s="51">
        <v>8940.3</v>
      </c>
      <c r="E100" s="32">
        <f t="shared" si="0"/>
        <v>107283.59999999999</v>
      </c>
      <c r="F100" s="32">
        <f t="shared" si="1"/>
        <v>1.9920010694948862</v>
      </c>
    </row>
    <row r="101" spans="1:6" ht="13.5" thickBot="1">
      <c r="A101" s="29" t="s">
        <v>18</v>
      </c>
      <c r="B101" s="30" t="s">
        <v>46</v>
      </c>
      <c r="C101" s="31" t="s">
        <v>33</v>
      </c>
      <c r="D101" s="33" t="s">
        <v>35</v>
      </c>
      <c r="E101" s="33"/>
      <c r="F101" s="33"/>
    </row>
    <row r="102" spans="1:6" ht="17.25" customHeight="1" thickBot="1">
      <c r="A102" s="18"/>
      <c r="B102" s="20" t="s">
        <v>47</v>
      </c>
      <c r="C102" s="34" t="s">
        <v>33</v>
      </c>
      <c r="D102" s="52">
        <v>58214.58</v>
      </c>
      <c r="E102" s="35">
        <f t="shared" si="0"/>
        <v>698574.96</v>
      </c>
      <c r="F102" s="35">
        <f t="shared" si="1"/>
        <v>12.97087408925826</v>
      </c>
    </row>
    <row r="103" spans="1:6" ht="14.25" customHeight="1" thickBot="1">
      <c r="A103" s="29" t="s">
        <v>21</v>
      </c>
      <c r="B103" s="30" t="s">
        <v>384</v>
      </c>
      <c r="C103" s="31" t="s">
        <v>33</v>
      </c>
      <c r="D103" s="51">
        <v>1746.44</v>
      </c>
      <c r="E103" s="32">
        <f t="shared" si="0"/>
        <v>20957.28</v>
      </c>
      <c r="F103" s="32">
        <f t="shared" si="1"/>
        <v>0.38912680198747795</v>
      </c>
    </row>
    <row r="104" spans="1:6" ht="20.25" customHeight="1" thickBot="1">
      <c r="A104" s="18" t="s">
        <v>23</v>
      </c>
      <c r="B104" s="20" t="s">
        <v>48</v>
      </c>
      <c r="C104" s="34" t="s">
        <v>33</v>
      </c>
      <c r="D104" s="52">
        <v>59961.02</v>
      </c>
      <c r="E104" s="35">
        <f t="shared" si="0"/>
        <v>719532.24</v>
      </c>
      <c r="F104" s="35">
        <f t="shared" si="1"/>
        <v>13.360000891245736</v>
      </c>
    </row>
    <row r="106" ht="31.5" customHeight="1">
      <c r="F106" s="36" t="s">
        <v>49</v>
      </c>
    </row>
    <row r="107" spans="1:4" s="2" customFormat="1" ht="15">
      <c r="A107" s="61" t="s">
        <v>0</v>
      </c>
      <c r="B107" s="61"/>
      <c r="C107" s="61"/>
      <c r="D107" s="61"/>
    </row>
    <row r="108" spans="1:4" ht="12.75">
      <c r="A108" s="62" t="s">
        <v>50</v>
      </c>
      <c r="B108" s="62"/>
      <c r="C108" s="62"/>
      <c r="D108" s="62"/>
    </row>
    <row r="109" spans="1:4" ht="13.5" customHeight="1">
      <c r="A109" s="63" t="s">
        <v>2</v>
      </c>
      <c r="B109" s="63"/>
      <c r="C109" s="63"/>
      <c r="D109" s="63"/>
    </row>
    <row r="110" spans="1:4" ht="12.75">
      <c r="A110" s="53" t="s">
        <v>51</v>
      </c>
      <c r="C110" s="41"/>
      <c r="D110" s="41"/>
    </row>
    <row r="111" spans="1:4" ht="12.75">
      <c r="A111" s="53" t="s">
        <v>490</v>
      </c>
      <c r="C111" s="41"/>
      <c r="D111" s="41"/>
    </row>
    <row r="112" spans="1:4" ht="12.75">
      <c r="A112" s="4" t="s">
        <v>491</v>
      </c>
      <c r="C112" s="41"/>
      <c r="D112" s="41"/>
    </row>
    <row r="113" spans="1:4" ht="11.25" customHeight="1">
      <c r="A113" s="5" t="s">
        <v>6</v>
      </c>
      <c r="B113" s="6" t="s">
        <v>7</v>
      </c>
      <c r="C113" s="54" t="s">
        <v>8</v>
      </c>
      <c r="D113" s="55">
        <v>277</v>
      </c>
    </row>
    <row r="114" spans="1:4" ht="10.5" customHeight="1">
      <c r="A114" s="9" t="s">
        <v>9</v>
      </c>
      <c r="B114" s="10" t="s">
        <v>10</v>
      </c>
      <c r="C114" s="48" t="s">
        <v>11</v>
      </c>
      <c r="D114" s="56">
        <v>0</v>
      </c>
    </row>
    <row r="115" spans="1:4" ht="10.5" customHeight="1">
      <c r="A115" s="9" t="s">
        <v>12</v>
      </c>
      <c r="B115" s="10" t="s">
        <v>13</v>
      </c>
      <c r="C115" s="48" t="s">
        <v>8</v>
      </c>
      <c r="D115" s="57">
        <v>1.3</v>
      </c>
    </row>
    <row r="116" spans="1:4" ht="10.5" customHeight="1">
      <c r="A116" s="9" t="s">
        <v>14</v>
      </c>
      <c r="B116" s="10" t="s">
        <v>15</v>
      </c>
      <c r="C116" s="48" t="s">
        <v>8</v>
      </c>
      <c r="D116" s="58">
        <v>0.71</v>
      </c>
    </row>
    <row r="117" spans="1:4" ht="10.5" customHeight="1">
      <c r="A117" s="9" t="s">
        <v>16</v>
      </c>
      <c r="B117" s="10" t="s">
        <v>17</v>
      </c>
      <c r="C117" s="48" t="s">
        <v>8</v>
      </c>
      <c r="D117" s="58">
        <v>0.51</v>
      </c>
    </row>
    <row r="118" spans="1:4" ht="10.5" customHeight="1">
      <c r="A118" s="9" t="s">
        <v>18</v>
      </c>
      <c r="B118" s="10" t="s">
        <v>19</v>
      </c>
      <c r="C118" s="48" t="s">
        <v>20</v>
      </c>
      <c r="D118" s="57">
        <v>893.1</v>
      </c>
    </row>
    <row r="119" spans="1:4" ht="12.75">
      <c r="A119" s="9" t="s">
        <v>21</v>
      </c>
      <c r="B119" s="10" t="s">
        <v>22</v>
      </c>
      <c r="C119" s="48" t="s">
        <v>20</v>
      </c>
      <c r="D119" s="56">
        <v>0</v>
      </c>
    </row>
    <row r="120" spans="1:4" ht="10.5" customHeight="1">
      <c r="A120" s="9" t="s">
        <v>23</v>
      </c>
      <c r="B120" s="10" t="s">
        <v>24</v>
      </c>
      <c r="C120" s="48" t="s">
        <v>20</v>
      </c>
      <c r="D120" s="57">
        <v>1498.1</v>
      </c>
    </row>
    <row r="121" spans="1:4" ht="12.75">
      <c r="A121" s="9" t="s">
        <v>25</v>
      </c>
      <c r="B121" s="10" t="s">
        <v>26</v>
      </c>
      <c r="C121" s="48" t="s">
        <v>20</v>
      </c>
      <c r="D121" s="57">
        <v>399.3</v>
      </c>
    </row>
    <row r="122" spans="1:4" ht="10.5" customHeight="1" thickBot="1">
      <c r="A122" s="59"/>
      <c r="B122" s="16"/>
      <c r="C122" s="60"/>
      <c r="D122" s="60"/>
    </row>
    <row r="123" spans="1:6" ht="24.75" customHeight="1" thickBot="1">
      <c r="A123" s="18" t="s">
        <v>27</v>
      </c>
      <c r="B123" s="19" t="s">
        <v>28</v>
      </c>
      <c r="C123" s="19" t="s">
        <v>29</v>
      </c>
      <c r="D123" s="18" t="s">
        <v>30</v>
      </c>
      <c r="E123" s="18" t="s">
        <v>264</v>
      </c>
      <c r="F123" s="18" t="s">
        <v>265</v>
      </c>
    </row>
    <row r="124" spans="1:6" ht="13.5" thickBot="1">
      <c r="A124" s="18" t="s">
        <v>6</v>
      </c>
      <c r="B124" s="20" t="s">
        <v>31</v>
      </c>
      <c r="C124" s="46"/>
      <c r="D124" s="47">
        <v>16876.13</v>
      </c>
      <c r="E124" s="21">
        <f>D124*12</f>
        <v>202513.56</v>
      </c>
      <c r="F124" s="21">
        <f>D124/4560.2</f>
        <v>3.7007433884478753</v>
      </c>
    </row>
    <row r="125" spans="1:6" ht="12.75">
      <c r="A125" s="48"/>
      <c r="B125" s="10" t="s">
        <v>32</v>
      </c>
      <c r="C125" s="48" t="s">
        <v>33</v>
      </c>
      <c r="D125" s="49">
        <v>6994.61</v>
      </c>
      <c r="E125" s="22">
        <f aca="true" t="shared" si="2" ref="E125:E152">D125*12</f>
        <v>83935.31999999999</v>
      </c>
      <c r="F125" s="22">
        <f aca="true" t="shared" si="3" ref="F125:F152">D125/4560.2</f>
        <v>1.5338384281391166</v>
      </c>
    </row>
    <row r="126" spans="1:6" ht="12.75">
      <c r="A126" s="48"/>
      <c r="B126" s="10" t="s">
        <v>34</v>
      </c>
      <c r="C126" s="48" t="s">
        <v>33</v>
      </c>
      <c r="D126" s="49">
        <v>2342.64</v>
      </c>
      <c r="E126" s="22">
        <f t="shared" si="2"/>
        <v>28111.68</v>
      </c>
      <c r="F126" s="22">
        <f t="shared" si="3"/>
        <v>0.5137143107758432</v>
      </c>
    </row>
    <row r="127" spans="1:6" ht="12.75">
      <c r="A127" s="48"/>
      <c r="B127" s="10" t="s">
        <v>374</v>
      </c>
      <c r="C127" s="48" t="s">
        <v>33</v>
      </c>
      <c r="D127" s="49">
        <v>4115.27</v>
      </c>
      <c r="E127" s="22">
        <f t="shared" si="2"/>
        <v>49383.240000000005</v>
      </c>
      <c r="F127" s="22">
        <f t="shared" si="3"/>
        <v>0.9024319108811019</v>
      </c>
    </row>
    <row r="128" spans="1:6" ht="12.75">
      <c r="A128" s="48"/>
      <c r="B128" s="10" t="s">
        <v>375</v>
      </c>
      <c r="C128" s="48" t="s">
        <v>33</v>
      </c>
      <c r="D128" s="49">
        <v>1181.09</v>
      </c>
      <c r="E128" s="22">
        <f t="shared" si="2"/>
        <v>14173.079999999998</v>
      </c>
      <c r="F128" s="22">
        <f t="shared" si="3"/>
        <v>0.25899960528047017</v>
      </c>
    </row>
    <row r="129" spans="1:6" ht="12.75">
      <c r="A129" s="48"/>
      <c r="B129" s="10" t="s">
        <v>36</v>
      </c>
      <c r="C129" s="48" t="s">
        <v>33</v>
      </c>
      <c r="D129" s="50">
        <v>204.1</v>
      </c>
      <c r="E129" s="24">
        <f t="shared" si="2"/>
        <v>2449.2</v>
      </c>
      <c r="F129" s="24">
        <f t="shared" si="3"/>
        <v>0.04475680891188983</v>
      </c>
    </row>
    <row r="130" spans="1:6" ht="13.5" thickBot="1">
      <c r="A130" s="48"/>
      <c r="B130" s="10" t="s">
        <v>376</v>
      </c>
      <c r="C130" s="48" t="s">
        <v>33</v>
      </c>
      <c r="D130" s="49">
        <v>2038.41</v>
      </c>
      <c r="E130" s="22">
        <f t="shared" si="2"/>
        <v>24460.920000000002</v>
      </c>
      <c r="F130" s="22">
        <f t="shared" si="3"/>
        <v>0.44700013157317664</v>
      </c>
    </row>
    <row r="131" spans="1:6" ht="13.5" thickBot="1">
      <c r="A131" s="18" t="s">
        <v>9</v>
      </c>
      <c r="B131" s="20" t="s">
        <v>37</v>
      </c>
      <c r="C131" s="46"/>
      <c r="D131" s="47">
        <v>9943.87</v>
      </c>
      <c r="E131" s="21">
        <f t="shared" si="2"/>
        <v>119326.44</v>
      </c>
      <c r="F131" s="21">
        <f t="shared" si="3"/>
        <v>2.1805776062453406</v>
      </c>
    </row>
    <row r="132" spans="1:6" ht="12.75">
      <c r="A132" s="25"/>
      <c r="B132" s="26" t="s">
        <v>38</v>
      </c>
      <c r="C132" s="48"/>
      <c r="D132" s="23"/>
      <c r="E132" s="23"/>
      <c r="F132" s="23"/>
    </row>
    <row r="133" spans="1:6" ht="12.75">
      <c r="A133" s="25"/>
      <c r="B133" s="10" t="s">
        <v>385</v>
      </c>
      <c r="C133" s="48" t="s">
        <v>33</v>
      </c>
      <c r="D133" s="50">
        <v>6172.57</v>
      </c>
      <c r="E133" s="24">
        <f t="shared" si="2"/>
        <v>74070.84</v>
      </c>
      <c r="F133" s="24">
        <f t="shared" si="3"/>
        <v>1.3535744046313758</v>
      </c>
    </row>
    <row r="134" spans="1:6" ht="12.75">
      <c r="A134" s="25"/>
      <c r="B134" s="26" t="s">
        <v>39</v>
      </c>
      <c r="C134" s="48"/>
      <c r="D134" s="23"/>
      <c r="E134" s="23"/>
      <c r="F134" s="23"/>
    </row>
    <row r="135" spans="1:6" ht="12.75">
      <c r="A135" s="25"/>
      <c r="B135" s="10" t="s">
        <v>386</v>
      </c>
      <c r="C135" s="48" t="s">
        <v>33</v>
      </c>
      <c r="D135" s="50">
        <v>3214</v>
      </c>
      <c r="E135" s="24">
        <f t="shared" si="2"/>
        <v>38568</v>
      </c>
      <c r="F135" s="24">
        <f t="shared" si="3"/>
        <v>0.704793649401342</v>
      </c>
    </row>
    <row r="136" spans="1:6" ht="12.75">
      <c r="A136" s="25"/>
      <c r="B136" s="10" t="s">
        <v>40</v>
      </c>
      <c r="C136" s="48" t="s">
        <v>33</v>
      </c>
      <c r="D136" s="50">
        <v>210.72</v>
      </c>
      <c r="E136" s="24">
        <f t="shared" si="2"/>
        <v>2528.64</v>
      </c>
      <c r="F136" s="24">
        <f t="shared" si="3"/>
        <v>0.04620849962720933</v>
      </c>
    </row>
    <row r="137" spans="1:6" ht="13.5" thickBot="1">
      <c r="A137" s="25"/>
      <c r="B137" s="10" t="s">
        <v>41</v>
      </c>
      <c r="C137" s="48" t="s">
        <v>33</v>
      </c>
      <c r="D137" s="50">
        <v>346.58</v>
      </c>
      <c r="E137" s="24">
        <f t="shared" si="2"/>
        <v>4158.96</v>
      </c>
      <c r="F137" s="24">
        <f t="shared" si="3"/>
        <v>0.07600105258541293</v>
      </c>
    </row>
    <row r="138" spans="1:6" ht="13.5" thickBot="1">
      <c r="A138" s="18" t="s">
        <v>12</v>
      </c>
      <c r="B138" s="20" t="s">
        <v>42</v>
      </c>
      <c r="C138" s="46"/>
      <c r="D138" s="47">
        <v>8013.46</v>
      </c>
      <c r="E138" s="21">
        <f t="shared" si="2"/>
        <v>96161.52</v>
      </c>
      <c r="F138" s="21">
        <f t="shared" si="3"/>
        <v>1.7572606464628746</v>
      </c>
    </row>
    <row r="139" spans="1:6" ht="12.75">
      <c r="A139" s="25"/>
      <c r="B139" s="10" t="s">
        <v>379</v>
      </c>
      <c r="C139" s="48" t="s">
        <v>33</v>
      </c>
      <c r="D139" s="50">
        <v>3552.4</v>
      </c>
      <c r="E139" s="24">
        <f t="shared" si="2"/>
        <v>42628.8</v>
      </c>
      <c r="F139" s="24">
        <f t="shared" si="3"/>
        <v>0.7790009210122364</v>
      </c>
    </row>
    <row r="140" spans="1:6" ht="12.75">
      <c r="A140" s="25"/>
      <c r="B140" s="10" t="s">
        <v>380</v>
      </c>
      <c r="C140" s="48"/>
      <c r="D140" s="23"/>
      <c r="E140" s="23"/>
      <c r="F140" s="23"/>
    </row>
    <row r="141" spans="1:6" ht="12.75">
      <c r="A141" s="25"/>
      <c r="B141" s="10" t="s">
        <v>387</v>
      </c>
      <c r="C141" s="48" t="s">
        <v>33</v>
      </c>
      <c r="D141" s="50">
        <v>1333.82</v>
      </c>
      <c r="E141" s="24">
        <f t="shared" si="2"/>
        <v>16005.84</v>
      </c>
      <c r="F141" s="24">
        <f t="shared" si="3"/>
        <v>0.2924915573878339</v>
      </c>
    </row>
    <row r="142" spans="1:6" ht="12.75">
      <c r="A142" s="25"/>
      <c r="B142" s="10" t="s">
        <v>382</v>
      </c>
      <c r="C142" s="48" t="s">
        <v>33</v>
      </c>
      <c r="D142" s="50">
        <v>2361.13</v>
      </c>
      <c r="E142" s="24">
        <f t="shared" si="2"/>
        <v>28333.56</v>
      </c>
      <c r="F142" s="24">
        <f t="shared" si="3"/>
        <v>0.517768957501864</v>
      </c>
    </row>
    <row r="143" spans="1:6" ht="12.75">
      <c r="A143" s="25"/>
      <c r="B143" s="10" t="s">
        <v>43</v>
      </c>
      <c r="C143" s="48" t="s">
        <v>33</v>
      </c>
      <c r="D143" s="23" t="s">
        <v>35</v>
      </c>
      <c r="E143" s="24"/>
      <c r="F143" s="24"/>
    </row>
    <row r="144" spans="1:6" ht="12.75">
      <c r="A144" s="25"/>
      <c r="B144" s="10" t="s">
        <v>383</v>
      </c>
      <c r="C144" s="48" t="s">
        <v>33</v>
      </c>
      <c r="D144" s="23" t="s">
        <v>35</v>
      </c>
      <c r="E144" s="24"/>
      <c r="F144" s="24"/>
    </row>
    <row r="145" spans="1:6" ht="13.5" thickBot="1">
      <c r="A145" s="25"/>
      <c r="B145" s="10" t="s">
        <v>44</v>
      </c>
      <c r="C145" s="48" t="s">
        <v>33</v>
      </c>
      <c r="D145" s="50">
        <v>766.11</v>
      </c>
      <c r="E145" s="24">
        <f t="shared" si="2"/>
        <v>9193.32</v>
      </c>
      <c r="F145" s="24">
        <f t="shared" si="3"/>
        <v>0.16799921056094033</v>
      </c>
    </row>
    <row r="146" spans="1:6" ht="13.5" thickBot="1">
      <c r="A146" s="18"/>
      <c r="B146" s="27" t="s">
        <v>45</v>
      </c>
      <c r="C146" s="28" t="s">
        <v>33</v>
      </c>
      <c r="D146" s="47">
        <v>34833.46</v>
      </c>
      <c r="E146" s="21">
        <f t="shared" si="2"/>
        <v>418001.52</v>
      </c>
      <c r="F146" s="21">
        <f t="shared" si="3"/>
        <v>7.638581641156089</v>
      </c>
    </row>
    <row r="147" spans="1:6" ht="12.75">
      <c r="A147" s="29" t="s">
        <v>14</v>
      </c>
      <c r="B147" s="30" t="s">
        <v>373</v>
      </c>
      <c r="C147" s="31" t="s">
        <v>33</v>
      </c>
      <c r="D147" s="51">
        <v>4119.68</v>
      </c>
      <c r="E147" s="32">
        <f t="shared" si="2"/>
        <v>49436.16</v>
      </c>
      <c r="F147" s="32">
        <f t="shared" si="3"/>
        <v>0.9033989737292225</v>
      </c>
    </row>
    <row r="148" spans="1:6" ht="12.75">
      <c r="A148" s="29" t="s">
        <v>16</v>
      </c>
      <c r="B148" s="30" t="s">
        <v>267</v>
      </c>
      <c r="C148" s="31" t="s">
        <v>33</v>
      </c>
      <c r="D148" s="51">
        <v>9083.92</v>
      </c>
      <c r="E148" s="32">
        <f t="shared" si="2"/>
        <v>109007.04000000001</v>
      </c>
      <c r="F148" s="32">
        <f t="shared" si="3"/>
        <v>1.9920003508618045</v>
      </c>
    </row>
    <row r="149" spans="1:6" ht="13.5" thickBot="1">
      <c r="A149" s="29" t="s">
        <v>18</v>
      </c>
      <c r="B149" s="30" t="s">
        <v>46</v>
      </c>
      <c r="C149" s="31" t="s">
        <v>33</v>
      </c>
      <c r="D149" s="33" t="s">
        <v>35</v>
      </c>
      <c r="E149" s="33"/>
      <c r="F149" s="33"/>
    </row>
    <row r="150" spans="1:6" ht="17.25" customHeight="1" thickBot="1">
      <c r="A150" s="18"/>
      <c r="B150" s="20" t="s">
        <v>47</v>
      </c>
      <c r="C150" s="34" t="s">
        <v>33</v>
      </c>
      <c r="D150" s="52">
        <v>48037.06</v>
      </c>
      <c r="E150" s="35">
        <f t="shared" si="2"/>
        <v>576444.72</v>
      </c>
      <c r="F150" s="35">
        <f t="shared" si="3"/>
        <v>10.533980965747116</v>
      </c>
    </row>
    <row r="151" spans="1:6" ht="14.25" customHeight="1" thickBot="1">
      <c r="A151" s="29" t="s">
        <v>21</v>
      </c>
      <c r="B151" s="30" t="s">
        <v>384</v>
      </c>
      <c r="C151" s="31" t="s">
        <v>33</v>
      </c>
      <c r="D151" s="51">
        <v>1441.11</v>
      </c>
      <c r="E151" s="32">
        <f t="shared" si="2"/>
        <v>17293.32</v>
      </c>
      <c r="F151" s="32">
        <f t="shared" si="3"/>
        <v>0.31601903425288363</v>
      </c>
    </row>
    <row r="152" spans="1:6" ht="20.25" customHeight="1" thickBot="1">
      <c r="A152" s="18" t="s">
        <v>23</v>
      </c>
      <c r="B152" s="20" t="s">
        <v>48</v>
      </c>
      <c r="C152" s="34" t="s">
        <v>33</v>
      </c>
      <c r="D152" s="52">
        <v>49478.17</v>
      </c>
      <c r="E152" s="35">
        <f t="shared" si="2"/>
        <v>593738.04</v>
      </c>
      <c r="F152" s="35">
        <f t="shared" si="3"/>
        <v>10.85</v>
      </c>
    </row>
    <row r="154" ht="31.5" customHeight="1">
      <c r="F154" s="36" t="s">
        <v>52</v>
      </c>
    </row>
    <row r="155" spans="1:4" s="2" customFormat="1" ht="15">
      <c r="A155" s="61" t="s">
        <v>0</v>
      </c>
      <c r="B155" s="61"/>
      <c r="C155" s="61"/>
      <c r="D155" s="61"/>
    </row>
    <row r="156" spans="1:4" ht="12.75">
      <c r="A156" s="62" t="s">
        <v>53</v>
      </c>
      <c r="B156" s="62"/>
      <c r="C156" s="62"/>
      <c r="D156" s="62"/>
    </row>
    <row r="157" spans="1:4" ht="13.5" customHeight="1">
      <c r="A157" s="63" t="s">
        <v>2</v>
      </c>
      <c r="B157" s="63"/>
      <c r="C157" s="63"/>
      <c r="D157" s="63"/>
    </row>
    <row r="158" spans="1:4" ht="12.75">
      <c r="A158" s="53" t="s">
        <v>54</v>
      </c>
      <c r="C158" s="41"/>
      <c r="D158" s="41"/>
    </row>
    <row r="159" spans="1:4" ht="12.75">
      <c r="A159" s="53" t="s">
        <v>490</v>
      </c>
      <c r="C159" s="41"/>
      <c r="D159" s="41"/>
    </row>
    <row r="160" spans="1:4" ht="12.75">
      <c r="A160" s="4" t="s">
        <v>492</v>
      </c>
      <c r="C160" s="41"/>
      <c r="D160" s="41"/>
    </row>
    <row r="161" spans="1:4" ht="11.25" customHeight="1">
      <c r="A161" s="5" t="s">
        <v>6</v>
      </c>
      <c r="B161" s="6" t="s">
        <v>7</v>
      </c>
      <c r="C161" s="54" t="s">
        <v>8</v>
      </c>
      <c r="D161" s="55">
        <v>163</v>
      </c>
    </row>
    <row r="162" spans="1:4" ht="10.5" customHeight="1">
      <c r="A162" s="9" t="s">
        <v>9</v>
      </c>
      <c r="B162" s="10" t="s">
        <v>10</v>
      </c>
      <c r="C162" s="48" t="s">
        <v>11</v>
      </c>
      <c r="D162" s="56">
        <v>0</v>
      </c>
    </row>
    <row r="163" spans="1:4" ht="10.5" customHeight="1">
      <c r="A163" s="9" t="s">
        <v>12</v>
      </c>
      <c r="B163" s="10" t="s">
        <v>13</v>
      </c>
      <c r="C163" s="48" t="s">
        <v>8</v>
      </c>
      <c r="D163" s="58">
        <v>0.81</v>
      </c>
    </row>
    <row r="164" spans="1:4" ht="10.5" customHeight="1">
      <c r="A164" s="9" t="s">
        <v>14</v>
      </c>
      <c r="B164" s="10" t="s">
        <v>15</v>
      </c>
      <c r="C164" s="48" t="s">
        <v>8</v>
      </c>
      <c r="D164" s="57">
        <v>0.4</v>
      </c>
    </row>
    <row r="165" spans="1:4" ht="10.5" customHeight="1">
      <c r="A165" s="9" t="s">
        <v>16</v>
      </c>
      <c r="B165" s="10" t="s">
        <v>17</v>
      </c>
      <c r="C165" s="48" t="s">
        <v>8</v>
      </c>
      <c r="D165" s="58">
        <v>0.46</v>
      </c>
    </row>
    <row r="166" spans="1:4" ht="10.5" customHeight="1">
      <c r="A166" s="9" t="s">
        <v>18</v>
      </c>
      <c r="B166" s="10" t="s">
        <v>19</v>
      </c>
      <c r="C166" s="48" t="s">
        <v>20</v>
      </c>
      <c r="D166" s="57">
        <v>591.2</v>
      </c>
    </row>
    <row r="167" spans="1:4" ht="12.75">
      <c r="A167" s="9" t="s">
        <v>21</v>
      </c>
      <c r="B167" s="10" t="s">
        <v>22</v>
      </c>
      <c r="C167" s="48" t="s">
        <v>20</v>
      </c>
      <c r="D167" s="56">
        <v>0</v>
      </c>
    </row>
    <row r="168" spans="1:4" ht="10.5" customHeight="1">
      <c r="A168" s="9" t="s">
        <v>23</v>
      </c>
      <c r="B168" s="10" t="s">
        <v>24</v>
      </c>
      <c r="C168" s="48" t="s">
        <v>20</v>
      </c>
      <c r="D168" s="57">
        <v>323.9</v>
      </c>
    </row>
    <row r="169" spans="1:4" ht="12.75">
      <c r="A169" s="9" t="s">
        <v>25</v>
      </c>
      <c r="B169" s="10" t="s">
        <v>26</v>
      </c>
      <c r="C169" s="48" t="s">
        <v>20</v>
      </c>
      <c r="D169" s="57">
        <v>360.5</v>
      </c>
    </row>
    <row r="170" spans="1:4" ht="10.5" customHeight="1" thickBot="1">
      <c r="A170" s="59"/>
      <c r="B170" s="16"/>
      <c r="C170" s="60"/>
      <c r="D170" s="60"/>
    </row>
    <row r="171" spans="1:6" ht="24.75" customHeight="1" thickBot="1">
      <c r="A171" s="18" t="s">
        <v>27</v>
      </c>
      <c r="B171" s="19" t="s">
        <v>28</v>
      </c>
      <c r="C171" s="19" t="s">
        <v>29</v>
      </c>
      <c r="D171" s="18" t="s">
        <v>30</v>
      </c>
      <c r="E171" s="18" t="s">
        <v>264</v>
      </c>
      <c r="F171" s="18" t="s">
        <v>265</v>
      </c>
    </row>
    <row r="172" spans="1:6" ht="13.5" thickBot="1">
      <c r="A172" s="18" t="s">
        <v>6</v>
      </c>
      <c r="B172" s="20" t="s">
        <v>31</v>
      </c>
      <c r="C172" s="46"/>
      <c r="D172" s="47">
        <v>8831.45</v>
      </c>
      <c r="E172" s="21">
        <f>D172*12</f>
        <v>105977.40000000001</v>
      </c>
      <c r="F172" s="21">
        <f>D172/2805.2</f>
        <v>3.148242549550835</v>
      </c>
    </row>
    <row r="173" spans="1:6" ht="12.75">
      <c r="A173" s="48"/>
      <c r="B173" s="10" t="s">
        <v>32</v>
      </c>
      <c r="C173" s="48" t="s">
        <v>33</v>
      </c>
      <c r="D173" s="49">
        <v>3663.58</v>
      </c>
      <c r="E173" s="22">
        <f aca="true" t="shared" si="4" ref="E173:E200">D173*12</f>
        <v>43962.96</v>
      </c>
      <c r="F173" s="22">
        <f aca="true" t="shared" si="5" ref="F173:F200">D173/2805.2</f>
        <v>1.3059960074148012</v>
      </c>
    </row>
    <row r="174" spans="1:6" ht="12.75">
      <c r="A174" s="48"/>
      <c r="B174" s="10" t="s">
        <v>34</v>
      </c>
      <c r="C174" s="48" t="s">
        <v>33</v>
      </c>
      <c r="D174" s="49">
        <v>1528.72</v>
      </c>
      <c r="E174" s="22">
        <f t="shared" si="4"/>
        <v>18344.64</v>
      </c>
      <c r="F174" s="22">
        <f t="shared" si="5"/>
        <v>0.5449593611863682</v>
      </c>
    </row>
    <row r="175" spans="1:6" ht="12.75">
      <c r="A175" s="48"/>
      <c r="B175" s="10" t="s">
        <v>374</v>
      </c>
      <c r="C175" s="48" t="s">
        <v>33</v>
      </c>
      <c r="D175" s="49">
        <v>2531.5</v>
      </c>
      <c r="E175" s="22">
        <f t="shared" si="4"/>
        <v>30378</v>
      </c>
      <c r="F175" s="22">
        <f t="shared" si="5"/>
        <v>0.9024311992014831</v>
      </c>
    </row>
    <row r="176" spans="1:6" ht="12.75">
      <c r="A176" s="48"/>
      <c r="B176" s="10" t="s">
        <v>375</v>
      </c>
      <c r="C176" s="48" t="s">
        <v>33</v>
      </c>
      <c r="D176" s="50">
        <v>726.55</v>
      </c>
      <c r="E176" s="22">
        <f t="shared" si="4"/>
        <v>8718.599999999999</v>
      </c>
      <c r="F176" s="22">
        <f t="shared" si="5"/>
        <v>0.2590011407386283</v>
      </c>
    </row>
    <row r="177" spans="1:6" ht="12.75">
      <c r="A177" s="48"/>
      <c r="B177" s="10" t="s">
        <v>36</v>
      </c>
      <c r="C177" s="48" t="s">
        <v>33</v>
      </c>
      <c r="D177" s="50">
        <v>127.17</v>
      </c>
      <c r="E177" s="24">
        <f t="shared" si="4"/>
        <v>1526.04</v>
      </c>
      <c r="F177" s="24">
        <f t="shared" si="5"/>
        <v>0.04533366604876658</v>
      </c>
    </row>
    <row r="178" spans="1:6" ht="13.5" thickBot="1">
      <c r="A178" s="48"/>
      <c r="B178" s="10" t="s">
        <v>376</v>
      </c>
      <c r="C178" s="48" t="s">
        <v>33</v>
      </c>
      <c r="D178" s="49">
        <v>253.92</v>
      </c>
      <c r="E178" s="22">
        <f t="shared" si="4"/>
        <v>3047.04</v>
      </c>
      <c r="F178" s="22">
        <f t="shared" si="5"/>
        <v>0.0905176101525738</v>
      </c>
    </row>
    <row r="179" spans="1:6" ht="13.5" thickBot="1">
      <c r="A179" s="18" t="s">
        <v>9</v>
      </c>
      <c r="B179" s="20" t="s">
        <v>37</v>
      </c>
      <c r="C179" s="46"/>
      <c r="D179" s="47">
        <v>6721.51</v>
      </c>
      <c r="E179" s="21">
        <f t="shared" si="4"/>
        <v>80658.12</v>
      </c>
      <c r="F179" s="21">
        <f t="shared" si="5"/>
        <v>2.3960894053899904</v>
      </c>
    </row>
    <row r="180" spans="1:6" ht="12.75">
      <c r="A180" s="25"/>
      <c r="B180" s="26" t="s">
        <v>38</v>
      </c>
      <c r="C180" s="48"/>
      <c r="D180" s="23"/>
      <c r="E180" s="23"/>
      <c r="F180" s="23"/>
    </row>
    <row r="181" spans="1:6" ht="12.75">
      <c r="A181" s="25"/>
      <c r="B181" s="10" t="s">
        <v>493</v>
      </c>
      <c r="C181" s="48" t="s">
        <v>33</v>
      </c>
      <c r="D181" s="50">
        <v>3477.51</v>
      </c>
      <c r="E181" s="24">
        <f t="shared" si="4"/>
        <v>41730.12</v>
      </c>
      <c r="F181" s="24">
        <f t="shared" si="5"/>
        <v>1.2396656209895909</v>
      </c>
    </row>
    <row r="182" spans="1:6" ht="12.75">
      <c r="A182" s="25"/>
      <c r="B182" s="26" t="s">
        <v>39</v>
      </c>
      <c r="C182" s="48"/>
      <c r="D182" s="23"/>
      <c r="E182" s="23"/>
      <c r="F182" s="23"/>
    </row>
    <row r="183" spans="1:6" ht="12.75">
      <c r="A183" s="25"/>
      <c r="B183" s="10" t="s">
        <v>477</v>
      </c>
      <c r="C183" s="48" t="s">
        <v>33</v>
      </c>
      <c r="D183" s="50">
        <v>2898.9</v>
      </c>
      <c r="E183" s="24">
        <f t="shared" si="4"/>
        <v>34786.8</v>
      </c>
      <c r="F183" s="24">
        <f t="shared" si="5"/>
        <v>1.033402252958791</v>
      </c>
    </row>
    <row r="184" spans="1:6" ht="12.75">
      <c r="A184" s="25"/>
      <c r="B184" s="10" t="s">
        <v>40</v>
      </c>
      <c r="C184" s="48" t="s">
        <v>33</v>
      </c>
      <c r="D184" s="50">
        <v>131.9</v>
      </c>
      <c r="E184" s="24">
        <f t="shared" si="4"/>
        <v>1582.8000000000002</v>
      </c>
      <c r="F184" s="24">
        <f t="shared" si="5"/>
        <v>0.04701982033366606</v>
      </c>
    </row>
    <row r="185" spans="1:6" ht="13.5" thickBot="1">
      <c r="A185" s="25"/>
      <c r="B185" s="10" t="s">
        <v>41</v>
      </c>
      <c r="C185" s="48" t="s">
        <v>33</v>
      </c>
      <c r="D185" s="50">
        <v>213.2</v>
      </c>
      <c r="E185" s="24">
        <f t="shared" si="4"/>
        <v>2558.3999999999996</v>
      </c>
      <c r="F185" s="24">
        <f t="shared" si="5"/>
        <v>0.07600171110794239</v>
      </c>
    </row>
    <row r="186" spans="1:6" ht="13.5" thickBot="1">
      <c r="A186" s="18" t="s">
        <v>12</v>
      </c>
      <c r="B186" s="20" t="s">
        <v>42</v>
      </c>
      <c r="C186" s="46"/>
      <c r="D186" s="47">
        <v>5874.79</v>
      </c>
      <c r="E186" s="21">
        <f t="shared" si="4"/>
        <v>70497.48</v>
      </c>
      <c r="F186" s="21">
        <f t="shared" si="5"/>
        <v>2.094249964351918</v>
      </c>
    </row>
    <row r="187" spans="1:6" ht="12.75">
      <c r="A187" s="25"/>
      <c r="B187" s="10" t="s">
        <v>379</v>
      </c>
      <c r="C187" s="48" t="s">
        <v>33</v>
      </c>
      <c r="D187" s="50">
        <v>2185.25</v>
      </c>
      <c r="E187" s="24">
        <f t="shared" si="4"/>
        <v>26223</v>
      </c>
      <c r="F187" s="24">
        <f t="shared" si="5"/>
        <v>0.778999714815343</v>
      </c>
    </row>
    <row r="188" spans="1:6" ht="12.75">
      <c r="A188" s="25"/>
      <c r="B188" s="10" t="s">
        <v>380</v>
      </c>
      <c r="C188" s="48"/>
      <c r="D188" s="23"/>
      <c r="E188" s="23"/>
      <c r="F188" s="23"/>
    </row>
    <row r="189" spans="1:6" ht="12.75">
      <c r="A189" s="25"/>
      <c r="B189" s="10" t="s">
        <v>472</v>
      </c>
      <c r="C189" s="48" t="s">
        <v>33</v>
      </c>
      <c r="D189" s="50">
        <v>784.89</v>
      </c>
      <c r="E189" s="24">
        <f t="shared" si="4"/>
        <v>9418.68</v>
      </c>
      <c r="F189" s="24">
        <f t="shared" si="5"/>
        <v>0.2797982318551262</v>
      </c>
    </row>
    <row r="190" spans="1:6" ht="12.75">
      <c r="A190" s="25"/>
      <c r="B190" s="10" t="s">
        <v>382</v>
      </c>
      <c r="C190" s="48" t="s">
        <v>33</v>
      </c>
      <c r="D190" s="50">
        <v>2433.38</v>
      </c>
      <c r="E190" s="24">
        <f t="shared" si="4"/>
        <v>29200.56</v>
      </c>
      <c r="F190" s="24">
        <f t="shared" si="5"/>
        <v>0.8674533010124056</v>
      </c>
    </row>
    <row r="191" spans="1:6" ht="12.75">
      <c r="A191" s="25"/>
      <c r="B191" s="10" t="s">
        <v>43</v>
      </c>
      <c r="C191" s="48" t="s">
        <v>33</v>
      </c>
      <c r="D191" s="23" t="s">
        <v>35</v>
      </c>
      <c r="E191" s="24"/>
      <c r="F191" s="24"/>
    </row>
    <row r="192" spans="1:6" ht="12.75">
      <c r="A192" s="25"/>
      <c r="B192" s="10" t="s">
        <v>383</v>
      </c>
      <c r="C192" s="48" t="s">
        <v>33</v>
      </c>
      <c r="D192" s="23" t="s">
        <v>35</v>
      </c>
      <c r="E192" s="24"/>
      <c r="F192" s="24"/>
    </row>
    <row r="193" spans="1:6" ht="13.5" thickBot="1">
      <c r="A193" s="25"/>
      <c r="B193" s="10" t="s">
        <v>44</v>
      </c>
      <c r="C193" s="48" t="s">
        <v>33</v>
      </c>
      <c r="D193" s="50">
        <v>471.27</v>
      </c>
      <c r="E193" s="24">
        <f t="shared" si="4"/>
        <v>5655.24</v>
      </c>
      <c r="F193" s="24">
        <f t="shared" si="5"/>
        <v>0.1679987166690432</v>
      </c>
    </row>
    <row r="194" spans="1:6" ht="13.5" thickBot="1">
      <c r="A194" s="18"/>
      <c r="B194" s="27" t="s">
        <v>45</v>
      </c>
      <c r="C194" s="28" t="s">
        <v>33</v>
      </c>
      <c r="D194" s="47">
        <v>21427.75</v>
      </c>
      <c r="E194" s="21">
        <f t="shared" si="4"/>
        <v>257133</v>
      </c>
      <c r="F194" s="21">
        <f t="shared" si="5"/>
        <v>7.638581919292743</v>
      </c>
    </row>
    <row r="195" spans="1:6" ht="12.75">
      <c r="A195" s="29" t="s">
        <v>14</v>
      </c>
      <c r="B195" s="30" t="s">
        <v>373</v>
      </c>
      <c r="C195" s="31" t="s">
        <v>33</v>
      </c>
      <c r="D195" s="51">
        <v>2534.22</v>
      </c>
      <c r="E195" s="32">
        <f t="shared" si="4"/>
        <v>30410.64</v>
      </c>
      <c r="F195" s="32">
        <f t="shared" si="5"/>
        <v>0.9034008270355055</v>
      </c>
    </row>
    <row r="196" spans="1:6" ht="12.75">
      <c r="A196" s="29" t="s">
        <v>16</v>
      </c>
      <c r="B196" s="30" t="s">
        <v>267</v>
      </c>
      <c r="C196" s="31" t="s">
        <v>33</v>
      </c>
      <c r="D196" s="51">
        <v>5587.96</v>
      </c>
      <c r="E196" s="32">
        <f t="shared" si="4"/>
        <v>67055.52</v>
      </c>
      <c r="F196" s="32">
        <f t="shared" si="5"/>
        <v>1.9920005703693142</v>
      </c>
    </row>
    <row r="197" spans="1:6" ht="13.5" thickBot="1">
      <c r="A197" s="29" t="s">
        <v>18</v>
      </c>
      <c r="B197" s="30" t="s">
        <v>46</v>
      </c>
      <c r="C197" s="31" t="s">
        <v>33</v>
      </c>
      <c r="D197" s="33" t="s">
        <v>35</v>
      </c>
      <c r="E197" s="33"/>
      <c r="F197" s="33"/>
    </row>
    <row r="198" spans="1:6" ht="17.25" customHeight="1" thickBot="1">
      <c r="A198" s="18"/>
      <c r="B198" s="20" t="s">
        <v>47</v>
      </c>
      <c r="C198" s="34" t="s">
        <v>33</v>
      </c>
      <c r="D198" s="52">
        <v>29549.92</v>
      </c>
      <c r="E198" s="35">
        <f t="shared" si="4"/>
        <v>354599.04</v>
      </c>
      <c r="F198" s="35">
        <f t="shared" si="5"/>
        <v>10.533979751889348</v>
      </c>
    </row>
    <row r="199" spans="1:6" ht="14.25" customHeight="1" thickBot="1">
      <c r="A199" s="29" t="s">
        <v>21</v>
      </c>
      <c r="B199" s="30" t="s">
        <v>384</v>
      </c>
      <c r="C199" s="31" t="s">
        <v>33</v>
      </c>
      <c r="D199" s="51">
        <v>886.5</v>
      </c>
      <c r="E199" s="32">
        <f t="shared" si="4"/>
        <v>10638</v>
      </c>
      <c r="F199" s="32">
        <f t="shared" si="5"/>
        <v>0.31602024811065166</v>
      </c>
    </row>
    <row r="200" spans="1:6" ht="20.25" customHeight="1" thickBot="1">
      <c r="A200" s="18" t="s">
        <v>23</v>
      </c>
      <c r="B200" s="20" t="s">
        <v>48</v>
      </c>
      <c r="C200" s="34" t="s">
        <v>33</v>
      </c>
      <c r="D200" s="52">
        <v>30436.42</v>
      </c>
      <c r="E200" s="35">
        <f t="shared" si="4"/>
        <v>365237.04</v>
      </c>
      <c r="F200" s="35">
        <f t="shared" si="5"/>
        <v>10.85</v>
      </c>
    </row>
    <row r="202" ht="31.5" customHeight="1">
      <c r="F202" s="36" t="s">
        <v>55</v>
      </c>
    </row>
    <row r="203" spans="1:4" s="2" customFormat="1" ht="15">
      <c r="A203" s="61" t="s">
        <v>0</v>
      </c>
      <c r="B203" s="61"/>
      <c r="C203" s="61"/>
      <c r="D203" s="61"/>
    </row>
    <row r="204" spans="1:4" ht="12.75">
      <c r="A204" s="62" t="s">
        <v>56</v>
      </c>
      <c r="B204" s="62"/>
      <c r="C204" s="62"/>
      <c r="D204" s="62"/>
    </row>
    <row r="205" spans="1:4" ht="13.5" customHeight="1">
      <c r="A205" s="63" t="s">
        <v>2</v>
      </c>
      <c r="B205" s="63"/>
      <c r="C205" s="63"/>
      <c r="D205" s="63"/>
    </row>
    <row r="206" ht="12.75">
      <c r="A206" s="3" t="s">
        <v>57</v>
      </c>
    </row>
    <row r="207" ht="12.75">
      <c r="A207" s="3" t="s">
        <v>58</v>
      </c>
    </row>
    <row r="208" ht="12.75">
      <c r="A208" s="4" t="s">
        <v>59</v>
      </c>
    </row>
    <row r="209" spans="1:4" ht="11.25" customHeight="1">
      <c r="A209" s="5" t="s">
        <v>6</v>
      </c>
      <c r="B209" s="6" t="s">
        <v>7</v>
      </c>
      <c r="C209" s="7" t="s">
        <v>8</v>
      </c>
      <c r="D209" s="8">
        <v>253</v>
      </c>
    </row>
    <row r="210" spans="1:4" ht="10.5" customHeight="1">
      <c r="A210" s="9" t="s">
        <v>9</v>
      </c>
      <c r="B210" s="10" t="s">
        <v>10</v>
      </c>
      <c r="C210" s="11" t="s">
        <v>11</v>
      </c>
      <c r="D210" s="12">
        <v>0</v>
      </c>
    </row>
    <row r="211" spans="1:4" ht="10.5" customHeight="1">
      <c r="A211" s="9" t="s">
        <v>12</v>
      </c>
      <c r="B211" s="10" t="s">
        <v>13</v>
      </c>
      <c r="C211" s="11" t="s">
        <v>8</v>
      </c>
      <c r="D211" s="14">
        <v>1.34</v>
      </c>
    </row>
    <row r="212" spans="1:4" ht="10.5" customHeight="1">
      <c r="A212" s="9" t="s">
        <v>14</v>
      </c>
      <c r="B212" s="10" t="s">
        <v>15</v>
      </c>
      <c r="C212" s="11" t="s">
        <v>8</v>
      </c>
      <c r="D212" s="14">
        <v>0.57</v>
      </c>
    </row>
    <row r="213" spans="1:4" ht="10.5" customHeight="1">
      <c r="A213" s="9" t="s">
        <v>16</v>
      </c>
      <c r="B213" s="10" t="s">
        <v>17</v>
      </c>
      <c r="C213" s="11" t="s">
        <v>8</v>
      </c>
      <c r="D213" s="12">
        <v>0</v>
      </c>
    </row>
    <row r="214" spans="1:4" ht="10.5" customHeight="1">
      <c r="A214" s="9" t="s">
        <v>18</v>
      </c>
      <c r="B214" s="10" t="s">
        <v>19</v>
      </c>
      <c r="C214" s="11" t="s">
        <v>20</v>
      </c>
      <c r="D214" s="13">
        <v>461.6</v>
      </c>
    </row>
    <row r="215" spans="1:4" ht="12.75">
      <c r="A215" s="9" t="s">
        <v>21</v>
      </c>
      <c r="B215" s="10" t="s">
        <v>22</v>
      </c>
      <c r="C215" s="11" t="s">
        <v>20</v>
      </c>
      <c r="D215" s="12">
        <v>0</v>
      </c>
    </row>
    <row r="216" spans="1:4" ht="10.5" customHeight="1">
      <c r="A216" s="9" t="s">
        <v>23</v>
      </c>
      <c r="B216" s="10" t="s">
        <v>24</v>
      </c>
      <c r="C216" s="11" t="s">
        <v>20</v>
      </c>
      <c r="D216" s="13">
        <v>2592.5</v>
      </c>
    </row>
    <row r="217" spans="1:4" ht="12.75">
      <c r="A217" s="9" t="s">
        <v>25</v>
      </c>
      <c r="B217" s="10" t="s">
        <v>26</v>
      </c>
      <c r="C217" s="11" t="s">
        <v>20</v>
      </c>
      <c r="D217" s="13">
        <v>490.5</v>
      </c>
    </row>
    <row r="218" spans="1:4" ht="10.5" customHeight="1" thickBot="1">
      <c r="A218" s="15"/>
      <c r="B218" s="16"/>
      <c r="C218" s="17"/>
      <c r="D218" s="17"/>
    </row>
    <row r="219" spans="1:6" ht="24.75" customHeight="1" thickBot="1">
      <c r="A219" s="18" t="s">
        <v>27</v>
      </c>
      <c r="B219" s="19" t="s">
        <v>28</v>
      </c>
      <c r="C219" s="19" t="s">
        <v>29</v>
      </c>
      <c r="D219" s="18" t="s">
        <v>30</v>
      </c>
      <c r="E219" s="18" t="s">
        <v>264</v>
      </c>
      <c r="F219" s="18" t="s">
        <v>265</v>
      </c>
    </row>
    <row r="220" spans="1:6" ht="13.5" thickBot="1">
      <c r="A220" s="18" t="s">
        <v>6</v>
      </c>
      <c r="B220" s="20" t="s">
        <v>31</v>
      </c>
      <c r="C220" s="46"/>
      <c r="D220" s="47">
        <v>18684.07</v>
      </c>
      <c r="E220" s="21">
        <f>D220*12</f>
        <v>224208.84</v>
      </c>
      <c r="F220" s="21">
        <f>D220/4678.9</f>
        <v>3.993261236615444</v>
      </c>
    </row>
    <row r="221" spans="1:6" ht="12.75">
      <c r="A221" s="11"/>
      <c r="B221" s="10" t="s">
        <v>32</v>
      </c>
      <c r="C221" s="48" t="s">
        <v>33</v>
      </c>
      <c r="D221" s="49">
        <v>8543.21</v>
      </c>
      <c r="E221" s="22">
        <f aca="true" t="shared" si="6" ref="E221:E248">D221*12</f>
        <v>102518.51999999999</v>
      </c>
      <c r="F221" s="22">
        <f aca="true" t="shared" si="7" ref="F221:F248">D221/4678.9</f>
        <v>1.8259013870781593</v>
      </c>
    </row>
    <row r="222" spans="1:6" ht="12.75">
      <c r="A222" s="11"/>
      <c r="B222" s="10" t="s">
        <v>34</v>
      </c>
      <c r="C222" s="48" t="s">
        <v>33</v>
      </c>
      <c r="D222" s="49">
        <v>2404.79</v>
      </c>
      <c r="E222" s="22">
        <f t="shared" si="6"/>
        <v>28857.48</v>
      </c>
      <c r="F222" s="22">
        <f t="shared" si="7"/>
        <v>0.5139648207912116</v>
      </c>
    </row>
    <row r="223" spans="1:6" ht="12.75">
      <c r="A223" s="11"/>
      <c r="B223" s="10" t="s">
        <v>374</v>
      </c>
      <c r="C223" s="48" t="s">
        <v>33</v>
      </c>
      <c r="D223" s="49">
        <v>4222.39</v>
      </c>
      <c r="E223" s="22">
        <f t="shared" si="6"/>
        <v>50668.68000000001</v>
      </c>
      <c r="F223" s="22">
        <f t="shared" si="7"/>
        <v>0.9024321956015304</v>
      </c>
    </row>
    <row r="224" spans="1:6" ht="12.75">
      <c r="A224" s="11"/>
      <c r="B224" s="10" t="s">
        <v>375</v>
      </c>
      <c r="C224" s="48" t="s">
        <v>33</v>
      </c>
      <c r="D224" s="49">
        <v>1211.84</v>
      </c>
      <c r="E224" s="22">
        <f t="shared" si="6"/>
        <v>14542.079999999998</v>
      </c>
      <c r="F224" s="22">
        <f t="shared" si="7"/>
        <v>0.25900104725469664</v>
      </c>
    </row>
    <row r="225" spans="1:6" ht="12.75">
      <c r="A225" s="11"/>
      <c r="B225" s="10" t="s">
        <v>36</v>
      </c>
      <c r="C225" s="48" t="s">
        <v>33</v>
      </c>
      <c r="D225" s="50">
        <v>210.38</v>
      </c>
      <c r="E225" s="24">
        <f t="shared" si="6"/>
        <v>2524.56</v>
      </c>
      <c r="F225" s="24">
        <f t="shared" si="7"/>
        <v>0.04496355981106671</v>
      </c>
    </row>
    <row r="226" spans="1:6" ht="13.5" thickBot="1">
      <c r="A226" s="11"/>
      <c r="B226" s="10" t="s">
        <v>376</v>
      </c>
      <c r="C226" s="48" t="s">
        <v>33</v>
      </c>
      <c r="D226" s="49">
        <v>2091.47</v>
      </c>
      <c r="E226" s="22">
        <f t="shared" si="6"/>
        <v>25097.64</v>
      </c>
      <c r="F226" s="22">
        <f t="shared" si="7"/>
        <v>0.4470003633332621</v>
      </c>
    </row>
    <row r="227" spans="1:6" ht="13.5" thickBot="1">
      <c r="A227" s="18" t="s">
        <v>9</v>
      </c>
      <c r="B227" s="20" t="s">
        <v>37</v>
      </c>
      <c r="C227" s="46"/>
      <c r="D227" s="47">
        <v>5448.93</v>
      </c>
      <c r="E227" s="21">
        <f t="shared" si="6"/>
        <v>65387.16</v>
      </c>
      <c r="F227" s="21">
        <f t="shared" si="7"/>
        <v>1.1645750069460772</v>
      </c>
    </row>
    <row r="228" spans="1:6" ht="12.75">
      <c r="A228" s="25"/>
      <c r="B228" s="26" t="s">
        <v>38</v>
      </c>
      <c r="C228" s="48"/>
      <c r="D228" s="23"/>
      <c r="E228" s="23"/>
      <c r="F228" s="23"/>
    </row>
    <row r="229" spans="1:6" ht="12.75">
      <c r="A229" s="25"/>
      <c r="B229" s="10" t="s">
        <v>388</v>
      </c>
      <c r="C229" s="48" t="s">
        <v>33</v>
      </c>
      <c r="D229" s="50">
        <v>4955.45</v>
      </c>
      <c r="E229" s="24">
        <f t="shared" si="6"/>
        <v>59465.399999999994</v>
      </c>
      <c r="F229" s="24">
        <f t="shared" si="7"/>
        <v>1.0591057727243582</v>
      </c>
    </row>
    <row r="230" spans="1:6" ht="12.75">
      <c r="A230" s="25"/>
      <c r="B230" s="26" t="s">
        <v>39</v>
      </c>
      <c r="C230" s="48"/>
      <c r="D230" s="23"/>
      <c r="E230" s="23"/>
      <c r="F230" s="23"/>
    </row>
    <row r="231" spans="1:6" ht="12.75">
      <c r="A231" s="25"/>
      <c r="B231" s="10" t="s">
        <v>389</v>
      </c>
      <c r="C231" s="48" t="s">
        <v>33</v>
      </c>
      <c r="D231" s="23" t="s">
        <v>35</v>
      </c>
      <c r="E231" s="24"/>
      <c r="F231" s="24"/>
    </row>
    <row r="232" spans="1:6" ht="12.75">
      <c r="A232" s="25"/>
      <c r="B232" s="10" t="s">
        <v>40</v>
      </c>
      <c r="C232" s="48" t="s">
        <v>33</v>
      </c>
      <c r="D232" s="50">
        <v>137.89</v>
      </c>
      <c r="E232" s="24">
        <f t="shared" si="6"/>
        <v>1654.6799999999998</v>
      </c>
      <c r="F232" s="24">
        <f t="shared" si="7"/>
        <v>0.02947060206458783</v>
      </c>
    </row>
    <row r="233" spans="1:6" ht="13.5" thickBot="1">
      <c r="A233" s="25"/>
      <c r="B233" s="10" t="s">
        <v>41</v>
      </c>
      <c r="C233" s="48" t="s">
        <v>33</v>
      </c>
      <c r="D233" s="50">
        <v>355.6</v>
      </c>
      <c r="E233" s="24">
        <f t="shared" si="6"/>
        <v>4267.200000000001</v>
      </c>
      <c r="F233" s="24">
        <f t="shared" si="7"/>
        <v>0.07600076941161385</v>
      </c>
    </row>
    <row r="234" spans="1:6" ht="13.5" thickBot="1">
      <c r="A234" s="18" t="s">
        <v>12</v>
      </c>
      <c r="B234" s="20" t="s">
        <v>42</v>
      </c>
      <c r="C234" s="46"/>
      <c r="D234" s="47">
        <v>9926.38</v>
      </c>
      <c r="E234" s="21">
        <f t="shared" si="6"/>
        <v>119116.56</v>
      </c>
      <c r="F234" s="21">
        <f t="shared" si="7"/>
        <v>2.1215200153882323</v>
      </c>
    </row>
    <row r="235" spans="1:6" ht="12.75">
      <c r="A235" s="25"/>
      <c r="B235" s="10" t="s">
        <v>379</v>
      </c>
      <c r="C235" s="48" t="s">
        <v>33</v>
      </c>
      <c r="D235" s="50">
        <v>3644.86</v>
      </c>
      <c r="E235" s="24">
        <f t="shared" si="6"/>
        <v>43738.32</v>
      </c>
      <c r="F235" s="24">
        <f t="shared" si="7"/>
        <v>0.7789993374511104</v>
      </c>
    </row>
    <row r="236" spans="1:6" ht="12.75">
      <c r="A236" s="25"/>
      <c r="B236" s="10" t="s">
        <v>380</v>
      </c>
      <c r="C236" s="48"/>
      <c r="D236" s="23"/>
      <c r="E236" s="23"/>
      <c r="F236" s="23"/>
    </row>
    <row r="237" spans="1:6" ht="12.75">
      <c r="A237" s="25"/>
      <c r="B237" s="10" t="s">
        <v>390</v>
      </c>
      <c r="C237" s="48" t="s">
        <v>33</v>
      </c>
      <c r="D237" s="50">
        <v>1218.26</v>
      </c>
      <c r="E237" s="24">
        <f t="shared" si="6"/>
        <v>14619.119999999999</v>
      </c>
      <c r="F237" s="24">
        <f t="shared" si="7"/>
        <v>0.2603731646327128</v>
      </c>
    </row>
    <row r="238" spans="1:6" ht="12.75">
      <c r="A238" s="25"/>
      <c r="B238" s="10" t="s">
        <v>382</v>
      </c>
      <c r="C238" s="48" t="s">
        <v>33</v>
      </c>
      <c r="D238" s="50">
        <v>4277.2</v>
      </c>
      <c r="E238" s="24">
        <f t="shared" si="6"/>
        <v>51326.399999999994</v>
      </c>
      <c r="F238" s="24">
        <f t="shared" si="7"/>
        <v>0.9141464874222573</v>
      </c>
    </row>
    <row r="239" spans="1:6" ht="12.75">
      <c r="A239" s="25"/>
      <c r="B239" s="10" t="s">
        <v>43</v>
      </c>
      <c r="C239" s="48" t="s">
        <v>33</v>
      </c>
      <c r="D239" s="23" t="s">
        <v>35</v>
      </c>
      <c r="E239" s="24"/>
      <c r="F239" s="24"/>
    </row>
    <row r="240" spans="1:6" ht="12.75">
      <c r="A240" s="25"/>
      <c r="B240" s="10" t="s">
        <v>383</v>
      </c>
      <c r="C240" s="48" t="s">
        <v>33</v>
      </c>
      <c r="D240" s="23" t="s">
        <v>35</v>
      </c>
      <c r="E240" s="24"/>
      <c r="F240" s="24"/>
    </row>
    <row r="241" spans="1:6" ht="13.5" thickBot="1">
      <c r="A241" s="25"/>
      <c r="B241" s="10" t="s">
        <v>44</v>
      </c>
      <c r="C241" s="48" t="s">
        <v>33</v>
      </c>
      <c r="D241" s="50">
        <v>786.06</v>
      </c>
      <c r="E241" s="24">
        <f t="shared" si="6"/>
        <v>9432.72</v>
      </c>
      <c r="F241" s="24">
        <f t="shared" si="7"/>
        <v>0.1680010258821518</v>
      </c>
    </row>
    <row r="242" spans="1:6" ht="13.5" thickBot="1">
      <c r="A242" s="18"/>
      <c r="B242" s="27" t="s">
        <v>45</v>
      </c>
      <c r="C242" s="28" t="s">
        <v>33</v>
      </c>
      <c r="D242" s="47">
        <v>34059.38</v>
      </c>
      <c r="E242" s="21">
        <f t="shared" si="6"/>
        <v>408712.55999999994</v>
      </c>
      <c r="F242" s="21">
        <f t="shared" si="7"/>
        <v>7.279356258949753</v>
      </c>
    </row>
    <row r="243" spans="1:6" ht="12.75">
      <c r="A243" s="29" t="s">
        <v>14</v>
      </c>
      <c r="B243" s="30" t="s">
        <v>373</v>
      </c>
      <c r="C243" s="31" t="s">
        <v>33</v>
      </c>
      <c r="D243" s="51">
        <v>4226.92</v>
      </c>
      <c r="E243" s="32">
        <f t="shared" si="6"/>
        <v>50723.04</v>
      </c>
      <c r="F243" s="32">
        <f t="shared" si="7"/>
        <v>0.9034003718822801</v>
      </c>
    </row>
    <row r="244" spans="1:6" ht="12.75">
      <c r="A244" s="29" t="s">
        <v>16</v>
      </c>
      <c r="B244" s="30" t="s">
        <v>267</v>
      </c>
      <c r="C244" s="31" t="s">
        <v>33</v>
      </c>
      <c r="D244" s="51">
        <v>9320.37</v>
      </c>
      <c r="E244" s="32">
        <f t="shared" si="6"/>
        <v>111844.44</v>
      </c>
      <c r="F244" s="32">
        <f t="shared" si="7"/>
        <v>1.9920002564705384</v>
      </c>
    </row>
    <row r="245" spans="1:6" ht="13.5" thickBot="1">
      <c r="A245" s="29" t="s">
        <v>18</v>
      </c>
      <c r="B245" s="30" t="s">
        <v>46</v>
      </c>
      <c r="C245" s="31" t="s">
        <v>33</v>
      </c>
      <c r="D245" s="33" t="s">
        <v>35</v>
      </c>
      <c r="E245" s="33"/>
      <c r="F245" s="33"/>
    </row>
    <row r="246" spans="1:6" ht="17.25" customHeight="1" thickBot="1">
      <c r="A246" s="18"/>
      <c r="B246" s="20" t="s">
        <v>47</v>
      </c>
      <c r="C246" s="34" t="s">
        <v>33</v>
      </c>
      <c r="D246" s="52">
        <v>47606.67</v>
      </c>
      <c r="E246" s="35">
        <f t="shared" si="6"/>
        <v>571280.04</v>
      </c>
      <c r="F246" s="35">
        <f t="shared" si="7"/>
        <v>10.174756887302571</v>
      </c>
    </row>
    <row r="247" spans="1:6" ht="14.25" customHeight="1" thickBot="1">
      <c r="A247" s="29" t="s">
        <v>21</v>
      </c>
      <c r="B247" s="30" t="s">
        <v>384</v>
      </c>
      <c r="C247" s="31" t="s">
        <v>33</v>
      </c>
      <c r="D247" s="51">
        <v>1428.2</v>
      </c>
      <c r="E247" s="32">
        <f t="shared" si="6"/>
        <v>17138.4</v>
      </c>
      <c r="F247" s="32">
        <f t="shared" si="7"/>
        <v>0.30524268524653236</v>
      </c>
    </row>
    <row r="248" spans="1:6" ht="20.25" customHeight="1" thickBot="1">
      <c r="A248" s="18" t="s">
        <v>23</v>
      </c>
      <c r="B248" s="20" t="s">
        <v>48</v>
      </c>
      <c r="C248" s="34" t="s">
        <v>33</v>
      </c>
      <c r="D248" s="52">
        <v>49034.87</v>
      </c>
      <c r="E248" s="35">
        <f t="shared" si="6"/>
        <v>588418.4400000001</v>
      </c>
      <c r="F248" s="35">
        <f t="shared" si="7"/>
        <v>10.479999572549104</v>
      </c>
    </row>
    <row r="250" ht="31.5" customHeight="1">
      <c r="F250" s="36" t="s">
        <v>60</v>
      </c>
    </row>
    <row r="251" spans="1:4" s="2" customFormat="1" ht="15">
      <c r="A251" s="61" t="s">
        <v>0</v>
      </c>
      <c r="B251" s="61"/>
      <c r="C251" s="61"/>
      <c r="D251" s="61"/>
    </row>
    <row r="252" spans="1:4" ht="12.75">
      <c r="A252" s="62" t="s">
        <v>61</v>
      </c>
      <c r="B252" s="62"/>
      <c r="C252" s="62"/>
      <c r="D252" s="62"/>
    </row>
    <row r="253" spans="1:4" ht="13.5" customHeight="1">
      <c r="A253" s="63" t="s">
        <v>2</v>
      </c>
      <c r="B253" s="63"/>
      <c r="C253" s="63"/>
      <c r="D253" s="63"/>
    </row>
    <row r="254" ht="12.75">
      <c r="A254" s="3" t="s">
        <v>62</v>
      </c>
    </row>
    <row r="255" ht="12.75">
      <c r="A255" s="3" t="s">
        <v>4</v>
      </c>
    </row>
    <row r="256" ht="12.75">
      <c r="A256" s="4" t="s">
        <v>63</v>
      </c>
    </row>
    <row r="257" spans="1:4" ht="11.25" customHeight="1">
      <c r="A257" s="5" t="s">
        <v>6</v>
      </c>
      <c r="B257" s="6" t="s">
        <v>7</v>
      </c>
      <c r="C257" s="7" t="s">
        <v>8</v>
      </c>
      <c r="D257" s="8">
        <v>334</v>
      </c>
    </row>
    <row r="258" spans="1:4" ht="10.5" customHeight="1">
      <c r="A258" s="9" t="s">
        <v>9</v>
      </c>
      <c r="B258" s="10" t="s">
        <v>10</v>
      </c>
      <c r="C258" s="11" t="s">
        <v>11</v>
      </c>
      <c r="D258" s="12">
        <v>2</v>
      </c>
    </row>
    <row r="259" spans="1:4" ht="10.5" customHeight="1">
      <c r="A259" s="9" t="s">
        <v>12</v>
      </c>
      <c r="B259" s="10" t="s">
        <v>13</v>
      </c>
      <c r="C259" s="11" t="s">
        <v>8</v>
      </c>
      <c r="D259" s="14">
        <v>1.36</v>
      </c>
    </row>
    <row r="260" spans="1:4" ht="10.5" customHeight="1">
      <c r="A260" s="9" t="s">
        <v>14</v>
      </c>
      <c r="B260" s="10" t="s">
        <v>15</v>
      </c>
      <c r="C260" s="11" t="s">
        <v>8</v>
      </c>
      <c r="D260" s="14">
        <v>0.89</v>
      </c>
    </row>
    <row r="261" spans="1:4" ht="10.5" customHeight="1">
      <c r="A261" s="9" t="s">
        <v>16</v>
      </c>
      <c r="B261" s="10" t="s">
        <v>17</v>
      </c>
      <c r="C261" s="11" t="s">
        <v>8</v>
      </c>
      <c r="D261" s="14">
        <v>1.53</v>
      </c>
    </row>
    <row r="262" spans="1:4" ht="10.5" customHeight="1">
      <c r="A262" s="9" t="s">
        <v>18</v>
      </c>
      <c r="B262" s="10" t="s">
        <v>19</v>
      </c>
      <c r="C262" s="11" t="s">
        <v>20</v>
      </c>
      <c r="D262" s="13">
        <v>887.6</v>
      </c>
    </row>
    <row r="263" spans="1:4" ht="12.75">
      <c r="A263" s="9" t="s">
        <v>21</v>
      </c>
      <c r="B263" s="10" t="s">
        <v>22</v>
      </c>
      <c r="C263" s="11" t="s">
        <v>20</v>
      </c>
      <c r="D263" s="12">
        <v>0</v>
      </c>
    </row>
    <row r="264" spans="1:4" ht="10.5" customHeight="1">
      <c r="A264" s="9" t="s">
        <v>23</v>
      </c>
      <c r="B264" s="10" t="s">
        <v>24</v>
      </c>
      <c r="C264" s="11" t="s">
        <v>20</v>
      </c>
      <c r="D264" s="13">
        <v>3111.4</v>
      </c>
    </row>
    <row r="265" spans="1:4" ht="12.75">
      <c r="A265" s="9" t="s">
        <v>25</v>
      </c>
      <c r="B265" s="10" t="s">
        <v>26</v>
      </c>
      <c r="C265" s="11" t="s">
        <v>20</v>
      </c>
      <c r="D265" s="12">
        <v>1253</v>
      </c>
    </row>
    <row r="266" spans="1:4" ht="10.5" customHeight="1" thickBot="1">
      <c r="A266" s="15"/>
      <c r="B266" s="16"/>
      <c r="C266" s="17"/>
      <c r="D266" s="17"/>
    </row>
    <row r="267" spans="1:6" ht="24.75" customHeight="1" thickBot="1">
      <c r="A267" s="18" t="s">
        <v>27</v>
      </c>
      <c r="B267" s="19" t="s">
        <v>28</v>
      </c>
      <c r="C267" s="19" t="s">
        <v>29</v>
      </c>
      <c r="D267" s="18" t="s">
        <v>266</v>
      </c>
      <c r="E267" s="18" t="s">
        <v>264</v>
      </c>
      <c r="F267" s="18" t="s">
        <v>265</v>
      </c>
    </row>
    <row r="268" spans="1:6" ht="13.5" thickBot="1">
      <c r="A268" s="18" t="s">
        <v>6</v>
      </c>
      <c r="B268" s="20" t="s">
        <v>31</v>
      </c>
      <c r="C268" s="46"/>
      <c r="D268" s="47">
        <v>4390.52</v>
      </c>
      <c r="E268" s="21">
        <f>D268*12</f>
        <v>52686.240000000005</v>
      </c>
      <c r="F268" s="21">
        <f>D268/4664.1</f>
        <v>0.941343453184966</v>
      </c>
    </row>
    <row r="269" spans="1:6" ht="12.75">
      <c r="A269" s="11"/>
      <c r="B269" s="10" t="s">
        <v>32</v>
      </c>
      <c r="C269" s="48" t="s">
        <v>33</v>
      </c>
      <c r="D269" s="49">
        <v>2487.5</v>
      </c>
      <c r="E269" s="22">
        <f aca="true" t="shared" si="8" ref="E269:E296">D269*12</f>
        <v>29850</v>
      </c>
      <c r="F269" s="22">
        <f aca="true" t="shared" si="9" ref="F269:F296">D269/4664.1</f>
        <v>0.5333290452606075</v>
      </c>
    </row>
    <row r="270" spans="1:6" ht="12.75">
      <c r="A270" s="11"/>
      <c r="B270" s="10" t="s">
        <v>34</v>
      </c>
      <c r="C270" s="48" t="s">
        <v>33</v>
      </c>
      <c r="D270" s="49">
        <v>1187.62</v>
      </c>
      <c r="E270" s="22">
        <f t="shared" si="8"/>
        <v>14251.439999999999</v>
      </c>
      <c r="F270" s="22">
        <f t="shared" si="9"/>
        <v>0.254630046525589</v>
      </c>
    </row>
    <row r="271" spans="1:6" ht="12.75">
      <c r="A271" s="11"/>
      <c r="B271" s="10" t="s">
        <v>374</v>
      </c>
      <c r="C271" s="48" t="s">
        <v>33</v>
      </c>
      <c r="D271" s="49">
        <v>209.03</v>
      </c>
      <c r="E271" s="22">
        <f t="shared" si="8"/>
        <v>2508.36</v>
      </c>
      <c r="F271" s="22">
        <f t="shared" si="9"/>
        <v>0.04481679209279389</v>
      </c>
    </row>
    <row r="272" spans="1:6" ht="12.75">
      <c r="A272" s="11"/>
      <c r="B272" s="10" t="s">
        <v>375</v>
      </c>
      <c r="C272" s="48" t="s">
        <v>33</v>
      </c>
      <c r="D272" s="49">
        <v>208</v>
      </c>
      <c r="E272" s="22">
        <f t="shared" si="8"/>
        <v>2496</v>
      </c>
      <c r="F272" s="22">
        <f t="shared" si="9"/>
        <v>0.04459595634741965</v>
      </c>
    </row>
    <row r="273" spans="1:6" ht="12.75">
      <c r="A273" s="11"/>
      <c r="B273" s="10" t="s">
        <v>36</v>
      </c>
      <c r="C273" s="48" t="s">
        <v>33</v>
      </c>
      <c r="D273" s="50">
        <v>213.52</v>
      </c>
      <c r="E273" s="24">
        <f t="shared" si="8"/>
        <v>2562.2400000000002</v>
      </c>
      <c r="F273" s="24">
        <f t="shared" si="9"/>
        <v>0.04577946441971656</v>
      </c>
    </row>
    <row r="274" spans="1:6" ht="13.5" thickBot="1">
      <c r="A274" s="11"/>
      <c r="B274" s="10" t="s">
        <v>376</v>
      </c>
      <c r="C274" s="48" t="s">
        <v>33</v>
      </c>
      <c r="D274" s="49">
        <v>84.85</v>
      </c>
      <c r="E274" s="22">
        <f t="shared" si="8"/>
        <v>1018.1999999999999</v>
      </c>
      <c r="F274" s="22">
        <f t="shared" si="9"/>
        <v>0.018192148538839215</v>
      </c>
    </row>
    <row r="275" spans="1:8" ht="13.5" thickBot="1">
      <c r="A275" s="18" t="s">
        <v>9</v>
      </c>
      <c r="B275" s="20" t="s">
        <v>37</v>
      </c>
      <c r="C275" s="46"/>
      <c r="D275" s="47">
        <v>18066.11</v>
      </c>
      <c r="E275" s="21">
        <f t="shared" si="8"/>
        <v>216793.32</v>
      </c>
      <c r="F275" s="21">
        <f t="shared" si="9"/>
        <v>3.873439677536931</v>
      </c>
      <c r="H275" s="38"/>
    </row>
    <row r="276" spans="1:6" ht="12.75">
      <c r="A276" s="25"/>
      <c r="B276" s="26" t="s">
        <v>38</v>
      </c>
      <c r="C276" s="48"/>
      <c r="D276" s="23"/>
      <c r="E276" s="23"/>
      <c r="F276" s="23"/>
    </row>
    <row r="277" spans="1:6" ht="12.75">
      <c r="A277" s="25"/>
      <c r="B277" s="10" t="s">
        <v>487</v>
      </c>
      <c r="C277" s="48" t="s">
        <v>33</v>
      </c>
      <c r="D277" s="50">
        <v>7737.45</v>
      </c>
      <c r="E277" s="24">
        <f t="shared" si="8"/>
        <v>92849.4</v>
      </c>
      <c r="F277" s="24">
        <f t="shared" si="9"/>
        <v>1.658937415578568</v>
      </c>
    </row>
    <row r="278" spans="1:6" ht="12.75">
      <c r="A278" s="25"/>
      <c r="B278" s="26" t="s">
        <v>39</v>
      </c>
      <c r="C278" s="48"/>
      <c r="D278" s="23"/>
      <c r="E278" s="23"/>
      <c r="F278" s="23"/>
    </row>
    <row r="279" spans="1:6" ht="12.75">
      <c r="A279" s="25"/>
      <c r="B279" s="10" t="s">
        <v>488</v>
      </c>
      <c r="C279" s="48" t="s">
        <v>33</v>
      </c>
      <c r="D279" s="50">
        <v>9642.01</v>
      </c>
      <c r="E279" s="24">
        <f t="shared" si="8"/>
        <v>115704.12</v>
      </c>
      <c r="F279" s="24">
        <f t="shared" si="9"/>
        <v>2.0672820051028062</v>
      </c>
    </row>
    <row r="280" spans="1:6" ht="12.75">
      <c r="A280" s="25"/>
      <c r="B280" s="10" t="s">
        <v>40</v>
      </c>
      <c r="C280" s="48" t="s">
        <v>33</v>
      </c>
      <c r="D280" s="50">
        <v>332.18</v>
      </c>
      <c r="E280" s="24">
        <f t="shared" si="8"/>
        <v>3986.16</v>
      </c>
      <c r="F280" s="24">
        <f t="shared" si="9"/>
        <v>0.07122059990137432</v>
      </c>
    </row>
    <row r="281" spans="1:6" ht="13.5" thickBot="1">
      <c r="A281" s="25"/>
      <c r="B281" s="10" t="s">
        <v>41</v>
      </c>
      <c r="C281" s="48" t="s">
        <v>33</v>
      </c>
      <c r="D281" s="50">
        <v>354.47</v>
      </c>
      <c r="E281" s="24">
        <f t="shared" si="8"/>
        <v>4253.64</v>
      </c>
      <c r="F281" s="24">
        <f t="shared" si="9"/>
        <v>0.07599965695418194</v>
      </c>
    </row>
    <row r="282" spans="1:6" ht="13.5" thickBot="1">
      <c r="A282" s="18" t="s">
        <v>12</v>
      </c>
      <c r="B282" s="20" t="s">
        <v>42</v>
      </c>
      <c r="C282" s="46"/>
      <c r="D282" s="47">
        <v>26351.31</v>
      </c>
      <c r="E282" s="21">
        <f t="shared" si="8"/>
        <v>316215.72000000003</v>
      </c>
      <c r="F282" s="21">
        <f t="shared" si="9"/>
        <v>5.649816684890975</v>
      </c>
    </row>
    <row r="283" spans="1:6" ht="12.75">
      <c r="A283" s="25"/>
      <c r="B283" s="10" t="s">
        <v>379</v>
      </c>
      <c r="C283" s="48" t="s">
        <v>33</v>
      </c>
      <c r="D283" s="50">
        <v>3633.33</v>
      </c>
      <c r="E283" s="24">
        <f t="shared" si="8"/>
        <v>43599.96</v>
      </c>
      <c r="F283" s="24">
        <f t="shared" si="9"/>
        <v>0.7789991638258185</v>
      </c>
    </row>
    <row r="284" spans="1:6" ht="12.75">
      <c r="A284" s="25"/>
      <c r="B284" s="10" t="s">
        <v>380</v>
      </c>
      <c r="C284" s="48"/>
      <c r="D284" s="23"/>
      <c r="E284" s="23"/>
      <c r="F284" s="23"/>
    </row>
    <row r="285" spans="1:6" ht="12.75">
      <c r="A285" s="25"/>
      <c r="B285" s="10" t="s">
        <v>489</v>
      </c>
      <c r="C285" s="48" t="s">
        <v>33</v>
      </c>
      <c r="D285" s="50">
        <v>1608.29</v>
      </c>
      <c r="E285" s="24">
        <f t="shared" si="8"/>
        <v>19299.48</v>
      </c>
      <c r="F285" s="24">
        <f t="shared" si="9"/>
        <v>0.34482322420188244</v>
      </c>
    </row>
    <row r="286" spans="1:6" ht="12.75">
      <c r="A286" s="25"/>
      <c r="B286" s="10" t="s">
        <v>382</v>
      </c>
      <c r="C286" s="48" t="s">
        <v>33</v>
      </c>
      <c r="D286" s="50">
        <v>10571.62</v>
      </c>
      <c r="E286" s="24">
        <f t="shared" si="8"/>
        <v>126859.44</v>
      </c>
      <c r="F286" s="24">
        <f t="shared" si="9"/>
        <v>2.2665937694303295</v>
      </c>
    </row>
    <row r="287" spans="1:6" ht="12.75">
      <c r="A287" s="25"/>
      <c r="B287" s="10" t="s">
        <v>43</v>
      </c>
      <c r="C287" s="48" t="s">
        <v>33</v>
      </c>
      <c r="D287" s="50">
        <v>9248.91</v>
      </c>
      <c r="E287" s="24">
        <f t="shared" si="8"/>
        <v>110986.92</v>
      </c>
      <c r="F287" s="24">
        <f t="shared" si="9"/>
        <v>1.982999935678909</v>
      </c>
    </row>
    <row r="288" spans="1:6" ht="12.75">
      <c r="A288" s="25"/>
      <c r="B288" s="10" t="s">
        <v>383</v>
      </c>
      <c r="C288" s="48" t="s">
        <v>33</v>
      </c>
      <c r="D288" s="50">
        <v>505.58</v>
      </c>
      <c r="E288" s="24">
        <f t="shared" si="8"/>
        <v>6066.96</v>
      </c>
      <c r="F288" s="24">
        <f t="shared" si="9"/>
        <v>0.10839819043330974</v>
      </c>
    </row>
    <row r="289" spans="1:6" ht="13.5" thickBot="1">
      <c r="A289" s="25"/>
      <c r="B289" s="10" t="s">
        <v>44</v>
      </c>
      <c r="C289" s="48" t="s">
        <v>33</v>
      </c>
      <c r="D289" s="50">
        <v>783.57</v>
      </c>
      <c r="E289" s="24">
        <f t="shared" si="8"/>
        <v>9402.84</v>
      </c>
      <c r="F289" s="24">
        <f t="shared" si="9"/>
        <v>0.16800025728436355</v>
      </c>
    </row>
    <row r="290" spans="1:6" ht="13.5" thickBot="1">
      <c r="A290" s="18"/>
      <c r="B290" s="27" t="s">
        <v>45</v>
      </c>
      <c r="C290" s="28" t="s">
        <v>33</v>
      </c>
      <c r="D290" s="47">
        <v>48807.94</v>
      </c>
      <c r="E290" s="21">
        <f t="shared" si="8"/>
        <v>585695.28</v>
      </c>
      <c r="F290" s="21">
        <f t="shared" si="9"/>
        <v>10.464599815612873</v>
      </c>
    </row>
    <row r="291" spans="1:6" ht="12.75">
      <c r="A291" s="29" t="s">
        <v>14</v>
      </c>
      <c r="B291" s="30" t="s">
        <v>373</v>
      </c>
      <c r="C291" s="31" t="s">
        <v>33</v>
      </c>
      <c r="D291" s="51">
        <v>4213.55</v>
      </c>
      <c r="E291" s="32">
        <f t="shared" si="8"/>
        <v>50562.600000000006</v>
      </c>
      <c r="F291" s="32">
        <f t="shared" si="9"/>
        <v>0.9034004416714907</v>
      </c>
    </row>
    <row r="292" spans="1:8" ht="12.75">
      <c r="A292" s="29" t="s">
        <v>16</v>
      </c>
      <c r="B292" s="30" t="s">
        <v>267</v>
      </c>
      <c r="C292" s="31" t="s">
        <v>33</v>
      </c>
      <c r="D292" s="51">
        <v>9290.89</v>
      </c>
      <c r="E292" s="32">
        <f t="shared" si="8"/>
        <v>111490.68</v>
      </c>
      <c r="F292" s="32">
        <f t="shared" si="9"/>
        <v>1.9920006003301813</v>
      </c>
      <c r="H292" s="37"/>
    </row>
    <row r="293" spans="1:6" ht="13.5" thickBot="1">
      <c r="A293" s="29" t="s">
        <v>18</v>
      </c>
      <c r="B293" s="30" t="s">
        <v>46</v>
      </c>
      <c r="C293" s="31" t="s">
        <v>33</v>
      </c>
      <c r="D293" s="33" t="s">
        <v>35</v>
      </c>
      <c r="E293" s="33"/>
      <c r="F293" s="33"/>
    </row>
    <row r="294" spans="1:8" ht="17.25" customHeight="1" thickBot="1">
      <c r="A294" s="18"/>
      <c r="B294" s="20" t="s">
        <v>47</v>
      </c>
      <c r="C294" s="34" t="s">
        <v>33</v>
      </c>
      <c r="D294" s="52">
        <v>62312.38</v>
      </c>
      <c r="E294" s="35">
        <f t="shared" si="8"/>
        <v>747748.5599999999</v>
      </c>
      <c r="F294" s="35">
        <f t="shared" si="9"/>
        <v>13.360000857614544</v>
      </c>
      <c r="H294" s="37"/>
    </row>
    <row r="295" spans="1:6" ht="14.25" customHeight="1" thickBot="1">
      <c r="A295" s="29" t="s">
        <v>21</v>
      </c>
      <c r="B295" s="30" t="s">
        <v>384</v>
      </c>
      <c r="C295" s="31" t="s">
        <v>33</v>
      </c>
      <c r="D295" s="51"/>
      <c r="E295" s="32"/>
      <c r="F295" s="32"/>
    </row>
    <row r="296" spans="1:6" ht="20.25" customHeight="1" thickBot="1">
      <c r="A296" s="18" t="s">
        <v>23</v>
      </c>
      <c r="B296" s="20" t="s">
        <v>48</v>
      </c>
      <c r="C296" s="34" t="s">
        <v>33</v>
      </c>
      <c r="D296" s="52">
        <v>62312.38</v>
      </c>
      <c r="E296" s="35">
        <f t="shared" si="8"/>
        <v>747748.5599999999</v>
      </c>
      <c r="F296" s="35">
        <f t="shared" si="9"/>
        <v>13.360000857614544</v>
      </c>
    </row>
    <row r="298" ht="31.5" customHeight="1">
      <c r="F298" s="36" t="s">
        <v>64</v>
      </c>
    </row>
    <row r="299" spans="1:4" s="2" customFormat="1" ht="15">
      <c r="A299" s="61" t="s">
        <v>0</v>
      </c>
      <c r="B299" s="61"/>
      <c r="C299" s="61"/>
      <c r="D299" s="61"/>
    </row>
    <row r="300" spans="1:4" ht="12.75">
      <c r="A300" s="62" t="s">
        <v>65</v>
      </c>
      <c r="B300" s="62"/>
      <c r="C300" s="62"/>
      <c r="D300" s="62"/>
    </row>
    <row r="301" spans="1:4" ht="13.5" customHeight="1">
      <c r="A301" s="63" t="s">
        <v>2</v>
      </c>
      <c r="B301" s="63"/>
      <c r="C301" s="63"/>
      <c r="D301" s="63"/>
    </row>
    <row r="302" spans="1:4" ht="12.75">
      <c r="A302" s="53" t="s">
        <v>66</v>
      </c>
      <c r="C302" s="41"/>
      <c r="D302" s="41"/>
    </row>
    <row r="303" spans="1:4" ht="12.75">
      <c r="A303" s="53" t="s">
        <v>494</v>
      </c>
      <c r="C303" s="41"/>
      <c r="D303" s="41"/>
    </row>
    <row r="304" spans="1:4" ht="12.75">
      <c r="A304" s="4" t="s">
        <v>495</v>
      </c>
      <c r="C304" s="41"/>
      <c r="D304" s="41"/>
    </row>
    <row r="305" spans="1:4" ht="11.25" customHeight="1">
      <c r="A305" s="5" t="s">
        <v>6</v>
      </c>
      <c r="B305" s="6" t="s">
        <v>7</v>
      </c>
      <c r="C305" s="54" t="s">
        <v>8</v>
      </c>
      <c r="D305" s="55">
        <v>176</v>
      </c>
    </row>
    <row r="306" spans="1:4" ht="10.5" customHeight="1">
      <c r="A306" s="9" t="s">
        <v>9</v>
      </c>
      <c r="B306" s="10" t="s">
        <v>10</v>
      </c>
      <c r="C306" s="48" t="s">
        <v>11</v>
      </c>
      <c r="D306" s="56">
        <v>0</v>
      </c>
    </row>
    <row r="307" spans="1:4" ht="10.5" customHeight="1">
      <c r="A307" s="9" t="s">
        <v>12</v>
      </c>
      <c r="B307" s="10" t="s">
        <v>13</v>
      </c>
      <c r="C307" s="48" t="s">
        <v>8</v>
      </c>
      <c r="D307" s="58">
        <v>0.82</v>
      </c>
    </row>
    <row r="308" spans="1:4" ht="10.5" customHeight="1">
      <c r="A308" s="9" t="s">
        <v>14</v>
      </c>
      <c r="B308" s="10" t="s">
        <v>15</v>
      </c>
      <c r="C308" s="48" t="s">
        <v>8</v>
      </c>
      <c r="D308" s="58">
        <v>0.79</v>
      </c>
    </row>
    <row r="309" spans="1:4" ht="10.5" customHeight="1">
      <c r="A309" s="9" t="s">
        <v>16</v>
      </c>
      <c r="B309" s="10" t="s">
        <v>17</v>
      </c>
      <c r="C309" s="48" t="s">
        <v>8</v>
      </c>
      <c r="D309" s="58">
        <v>0.67</v>
      </c>
    </row>
    <row r="310" spans="1:4" ht="10.5" customHeight="1">
      <c r="A310" s="9" t="s">
        <v>18</v>
      </c>
      <c r="B310" s="10" t="s">
        <v>19</v>
      </c>
      <c r="C310" s="48" t="s">
        <v>20</v>
      </c>
      <c r="D310" s="57">
        <v>517.4</v>
      </c>
    </row>
    <row r="311" spans="1:4" ht="12.75">
      <c r="A311" s="9" t="s">
        <v>21</v>
      </c>
      <c r="B311" s="10" t="s">
        <v>22</v>
      </c>
      <c r="C311" s="48" t="s">
        <v>20</v>
      </c>
      <c r="D311" s="56">
        <v>0</v>
      </c>
    </row>
    <row r="312" spans="1:4" ht="10.5" customHeight="1">
      <c r="A312" s="9" t="s">
        <v>23</v>
      </c>
      <c r="B312" s="10" t="s">
        <v>24</v>
      </c>
      <c r="C312" s="48" t="s">
        <v>20</v>
      </c>
      <c r="D312" s="57">
        <v>4346.7</v>
      </c>
    </row>
    <row r="313" spans="1:4" ht="12.75">
      <c r="A313" s="9" t="s">
        <v>25</v>
      </c>
      <c r="B313" s="10" t="s">
        <v>26</v>
      </c>
      <c r="C313" s="48" t="s">
        <v>20</v>
      </c>
      <c r="D313" s="57">
        <v>533.1</v>
      </c>
    </row>
    <row r="314" spans="1:4" ht="10.5" customHeight="1" thickBot="1">
      <c r="A314" s="59"/>
      <c r="B314" s="16"/>
      <c r="C314" s="60"/>
      <c r="D314" s="60"/>
    </row>
    <row r="315" spans="1:6" ht="24.75" customHeight="1" thickBot="1">
      <c r="A315" s="18" t="s">
        <v>27</v>
      </c>
      <c r="B315" s="19" t="s">
        <v>28</v>
      </c>
      <c r="C315" s="19" t="s">
        <v>29</v>
      </c>
      <c r="D315" s="18" t="s">
        <v>30</v>
      </c>
      <c r="E315" s="18" t="s">
        <v>264</v>
      </c>
      <c r="F315" s="18" t="s">
        <v>265</v>
      </c>
    </row>
    <row r="316" spans="1:6" ht="13.5" thickBot="1">
      <c r="A316" s="18" t="s">
        <v>6</v>
      </c>
      <c r="B316" s="20" t="s">
        <v>31</v>
      </c>
      <c r="C316" s="46"/>
      <c r="D316" s="47">
        <v>4629.99</v>
      </c>
      <c r="E316" s="21">
        <f aca="true" t="shared" si="10" ref="E316:E323">D316*12</f>
        <v>55559.88</v>
      </c>
      <c r="F316" s="21">
        <f>D316/2758.3</f>
        <v>1.6785665083565962</v>
      </c>
    </row>
    <row r="317" spans="1:6" ht="12.75">
      <c r="A317" s="48"/>
      <c r="B317" s="10" t="s">
        <v>32</v>
      </c>
      <c r="C317" s="48" t="s">
        <v>33</v>
      </c>
      <c r="D317" s="49">
        <v>2440.98</v>
      </c>
      <c r="E317" s="22">
        <f t="shared" si="10"/>
        <v>29291.760000000002</v>
      </c>
      <c r="F317" s="22">
        <f aca="true" t="shared" si="11" ref="F317:F344">D317/2758.3</f>
        <v>0.8849581263821918</v>
      </c>
    </row>
    <row r="318" spans="1:8" ht="12.75">
      <c r="A318" s="48"/>
      <c r="B318" s="10" t="s">
        <v>34</v>
      </c>
      <c r="C318" s="48" t="s">
        <v>33</v>
      </c>
      <c r="D318" s="49">
        <v>623.73</v>
      </c>
      <c r="E318" s="22">
        <f t="shared" si="10"/>
        <v>7484.76</v>
      </c>
      <c r="F318" s="22">
        <f t="shared" si="11"/>
        <v>0.22612841242794474</v>
      </c>
      <c r="H318" s="38"/>
    </row>
    <row r="319" spans="1:6" ht="12.75">
      <c r="A319" s="48"/>
      <c r="B319" s="10" t="s">
        <v>374</v>
      </c>
      <c r="C319" s="48" t="s">
        <v>33</v>
      </c>
      <c r="D319" s="49">
        <v>489.18</v>
      </c>
      <c r="E319" s="22">
        <f t="shared" si="10"/>
        <v>5870.16</v>
      </c>
      <c r="F319" s="22">
        <f t="shared" si="11"/>
        <v>0.1773483667476344</v>
      </c>
    </row>
    <row r="320" spans="1:6" ht="12.75">
      <c r="A320" s="48"/>
      <c r="B320" s="10" t="s">
        <v>375</v>
      </c>
      <c r="C320" s="48" t="s">
        <v>33</v>
      </c>
      <c r="D320" s="50">
        <v>714.4</v>
      </c>
      <c r="E320" s="22">
        <f t="shared" si="10"/>
        <v>8572.8</v>
      </c>
      <c r="F320" s="22">
        <f t="shared" si="11"/>
        <v>0.2590001087626436</v>
      </c>
    </row>
    <row r="321" spans="1:6" ht="12.75">
      <c r="A321" s="48"/>
      <c r="B321" s="10" t="s">
        <v>36</v>
      </c>
      <c r="C321" s="48" t="s">
        <v>33</v>
      </c>
      <c r="D321" s="50">
        <v>128.74</v>
      </c>
      <c r="E321" s="24">
        <f t="shared" si="10"/>
        <v>1544.88</v>
      </c>
      <c r="F321" s="24">
        <f t="shared" si="11"/>
        <v>0.04667367581481347</v>
      </c>
    </row>
    <row r="322" spans="1:6" ht="13.5" thickBot="1">
      <c r="A322" s="48"/>
      <c r="B322" s="10" t="s">
        <v>376</v>
      </c>
      <c r="C322" s="48" t="s">
        <v>33</v>
      </c>
      <c r="D322" s="49">
        <v>232.96</v>
      </c>
      <c r="E322" s="22">
        <f t="shared" si="10"/>
        <v>2795.52</v>
      </c>
      <c r="F322" s="22">
        <f t="shared" si="11"/>
        <v>0.08445781822136823</v>
      </c>
    </row>
    <row r="323" spans="1:6" ht="13.5" thickBot="1">
      <c r="A323" s="18" t="s">
        <v>9</v>
      </c>
      <c r="B323" s="20" t="s">
        <v>37</v>
      </c>
      <c r="C323" s="46"/>
      <c r="D323" s="47">
        <v>11542.31</v>
      </c>
      <c r="E323" s="21">
        <f t="shared" si="10"/>
        <v>138507.72</v>
      </c>
      <c r="F323" s="21">
        <f t="shared" si="11"/>
        <v>4.184573831707936</v>
      </c>
    </row>
    <row r="324" spans="1:6" ht="12.75">
      <c r="A324" s="25"/>
      <c r="B324" s="26" t="s">
        <v>38</v>
      </c>
      <c r="C324" s="48"/>
      <c r="D324" s="23"/>
      <c r="E324" s="23"/>
      <c r="F324" s="23"/>
    </row>
    <row r="325" spans="1:6" ht="12.75">
      <c r="A325" s="25"/>
      <c r="B325" s="10" t="s">
        <v>410</v>
      </c>
      <c r="C325" s="48" t="s">
        <v>33</v>
      </c>
      <c r="D325" s="50">
        <v>6868.07</v>
      </c>
      <c r="E325" s="24">
        <f>D325*12</f>
        <v>82416.84</v>
      </c>
      <c r="F325" s="24">
        <f t="shared" si="11"/>
        <v>2.489964833411884</v>
      </c>
    </row>
    <row r="326" spans="1:6" ht="12.75">
      <c r="A326" s="25"/>
      <c r="B326" s="26" t="s">
        <v>39</v>
      </c>
      <c r="C326" s="48"/>
      <c r="D326" s="23"/>
      <c r="E326" s="23"/>
      <c r="F326" s="23"/>
    </row>
    <row r="327" spans="1:6" ht="12.75">
      <c r="A327" s="25"/>
      <c r="B327" s="10" t="s">
        <v>496</v>
      </c>
      <c r="C327" s="48" t="s">
        <v>33</v>
      </c>
      <c r="D327" s="50">
        <v>4222.32</v>
      </c>
      <c r="E327" s="24">
        <f>D327*12</f>
        <v>50667.84</v>
      </c>
      <c r="F327" s="24">
        <f t="shared" si="11"/>
        <v>1.530768951890657</v>
      </c>
    </row>
    <row r="328" spans="1:6" ht="12.75">
      <c r="A328" s="25"/>
      <c r="B328" s="10" t="s">
        <v>40</v>
      </c>
      <c r="C328" s="48" t="s">
        <v>33</v>
      </c>
      <c r="D328" s="50">
        <v>242.29</v>
      </c>
      <c r="E328" s="24">
        <f>D328*12</f>
        <v>2907.48</v>
      </c>
      <c r="F328" s="24">
        <f t="shared" si="11"/>
        <v>0.08784033643911104</v>
      </c>
    </row>
    <row r="329" spans="1:6" ht="13.5" thickBot="1">
      <c r="A329" s="25"/>
      <c r="B329" s="10" t="s">
        <v>41</v>
      </c>
      <c r="C329" s="48" t="s">
        <v>33</v>
      </c>
      <c r="D329" s="50">
        <v>209.63</v>
      </c>
      <c r="E329" s="24">
        <f>D329*12</f>
        <v>2515.56</v>
      </c>
      <c r="F329" s="24">
        <f t="shared" si="11"/>
        <v>0.07599970996628358</v>
      </c>
    </row>
    <row r="330" spans="1:6" ht="13.5" thickBot="1">
      <c r="A330" s="18" t="s">
        <v>12</v>
      </c>
      <c r="B330" s="20" t="s">
        <v>42</v>
      </c>
      <c r="C330" s="46"/>
      <c r="D330" s="47">
        <v>5549.06</v>
      </c>
      <c r="E330" s="21">
        <f>D330*12</f>
        <v>66588.72</v>
      </c>
      <c r="F330" s="21">
        <f t="shared" si="11"/>
        <v>2.011768118043723</v>
      </c>
    </row>
    <row r="331" spans="1:6" ht="12.75">
      <c r="A331" s="25"/>
      <c r="B331" s="10" t="s">
        <v>379</v>
      </c>
      <c r="C331" s="48" t="s">
        <v>33</v>
      </c>
      <c r="D331" s="50">
        <v>2148.72</v>
      </c>
      <c r="E331" s="24">
        <f>D331*12</f>
        <v>25784.64</v>
      </c>
      <c r="F331" s="24">
        <f t="shared" si="11"/>
        <v>0.7790015589312256</v>
      </c>
    </row>
    <row r="332" spans="1:6" ht="12.75">
      <c r="A332" s="25"/>
      <c r="B332" s="10" t="s">
        <v>380</v>
      </c>
      <c r="C332" s="48"/>
      <c r="D332" s="23"/>
      <c r="E332" s="23"/>
      <c r="F332" s="23"/>
    </row>
    <row r="333" spans="1:6" ht="12.75">
      <c r="A333" s="25"/>
      <c r="B333" s="10" t="s">
        <v>497</v>
      </c>
      <c r="C333" s="48" t="s">
        <v>33</v>
      </c>
      <c r="D333" s="50">
        <v>847.48</v>
      </c>
      <c r="E333" s="24">
        <f>D333*12</f>
        <v>10169.76</v>
      </c>
      <c r="F333" s="24">
        <f t="shared" si="11"/>
        <v>0.3072472174890331</v>
      </c>
    </row>
    <row r="334" spans="1:6" ht="12.75">
      <c r="A334" s="25"/>
      <c r="B334" s="10" t="s">
        <v>382</v>
      </c>
      <c r="C334" s="48" t="s">
        <v>33</v>
      </c>
      <c r="D334" s="50">
        <v>2089.47</v>
      </c>
      <c r="E334" s="24">
        <f>D334*12</f>
        <v>25073.64</v>
      </c>
      <c r="F334" s="24">
        <f t="shared" si="11"/>
        <v>0.7575209368089039</v>
      </c>
    </row>
    <row r="335" spans="1:6" ht="12.75">
      <c r="A335" s="25"/>
      <c r="B335" s="10" t="s">
        <v>43</v>
      </c>
      <c r="C335" s="48" t="s">
        <v>33</v>
      </c>
      <c r="D335" s="23" t="s">
        <v>35</v>
      </c>
      <c r="E335" s="24"/>
      <c r="F335" s="24"/>
    </row>
    <row r="336" spans="1:6" ht="12.75">
      <c r="A336" s="25"/>
      <c r="B336" s="10" t="s">
        <v>383</v>
      </c>
      <c r="C336" s="48" t="s">
        <v>33</v>
      </c>
      <c r="D336" s="23" t="s">
        <v>35</v>
      </c>
      <c r="E336" s="24"/>
      <c r="F336" s="24"/>
    </row>
    <row r="337" spans="1:6" ht="13.5" thickBot="1">
      <c r="A337" s="25"/>
      <c r="B337" s="10" t="s">
        <v>44</v>
      </c>
      <c r="C337" s="48" t="s">
        <v>33</v>
      </c>
      <c r="D337" s="50">
        <v>463.39</v>
      </c>
      <c r="E337" s="24">
        <f>D337*12</f>
        <v>5560.68</v>
      </c>
      <c r="F337" s="24">
        <f t="shared" si="11"/>
        <v>0.1679984048145597</v>
      </c>
    </row>
    <row r="338" spans="1:6" ht="13.5" thickBot="1">
      <c r="A338" s="18"/>
      <c r="B338" s="27" t="s">
        <v>45</v>
      </c>
      <c r="C338" s="28" t="s">
        <v>33</v>
      </c>
      <c r="D338" s="47">
        <v>21721.37</v>
      </c>
      <c r="E338" s="21">
        <f>D338*12</f>
        <v>260656.44</v>
      </c>
      <c r="F338" s="21">
        <f t="shared" si="11"/>
        <v>7.8749120835297095</v>
      </c>
    </row>
    <row r="339" spans="1:6" ht="12.75">
      <c r="A339" s="29" t="s">
        <v>14</v>
      </c>
      <c r="B339" s="30" t="s">
        <v>373</v>
      </c>
      <c r="C339" s="31" t="s">
        <v>33</v>
      </c>
      <c r="D339" s="51">
        <v>2491.85</v>
      </c>
      <c r="E339" s="32">
        <f>D339*12</f>
        <v>29902.199999999997</v>
      </c>
      <c r="F339" s="32">
        <f t="shared" si="11"/>
        <v>0.903400645325019</v>
      </c>
    </row>
    <row r="340" spans="1:6" ht="12.75">
      <c r="A340" s="29" t="s">
        <v>16</v>
      </c>
      <c r="B340" s="30" t="s">
        <v>267</v>
      </c>
      <c r="C340" s="31" t="s">
        <v>33</v>
      </c>
      <c r="D340" s="51">
        <v>4494.53</v>
      </c>
      <c r="E340" s="32">
        <f>D340*12</f>
        <v>53934.36</v>
      </c>
      <c r="F340" s="32">
        <f t="shared" si="11"/>
        <v>1.6294565493238586</v>
      </c>
    </row>
    <row r="341" spans="1:6" ht="13.5" thickBot="1">
      <c r="A341" s="29" t="s">
        <v>18</v>
      </c>
      <c r="B341" s="30" t="s">
        <v>46</v>
      </c>
      <c r="C341" s="31" t="s">
        <v>33</v>
      </c>
      <c r="D341" s="33" t="s">
        <v>35</v>
      </c>
      <c r="E341" s="33"/>
      <c r="F341" s="33"/>
    </row>
    <row r="342" spans="1:6" ht="17.25" customHeight="1" thickBot="1">
      <c r="A342" s="18"/>
      <c r="B342" s="20" t="s">
        <v>47</v>
      </c>
      <c r="C342" s="34" t="s">
        <v>33</v>
      </c>
      <c r="D342" s="52">
        <v>28707.75</v>
      </c>
      <c r="E342" s="35">
        <f>D342*12</f>
        <v>344493</v>
      </c>
      <c r="F342" s="35">
        <f t="shared" si="11"/>
        <v>10.407769278178588</v>
      </c>
    </row>
    <row r="343" spans="1:6" ht="14.25" customHeight="1" thickBot="1">
      <c r="A343" s="29" t="s">
        <v>21</v>
      </c>
      <c r="B343" s="30" t="s">
        <v>384</v>
      </c>
      <c r="C343" s="31" t="s">
        <v>33</v>
      </c>
      <c r="D343" s="51">
        <v>861.23</v>
      </c>
      <c r="E343" s="32">
        <f>D343*12</f>
        <v>10334.76</v>
      </c>
      <c r="F343" s="32">
        <f t="shared" si="11"/>
        <v>0.3122321719899938</v>
      </c>
    </row>
    <row r="344" spans="1:6" ht="20.25" customHeight="1" thickBot="1">
      <c r="A344" s="18" t="s">
        <v>23</v>
      </c>
      <c r="B344" s="20" t="s">
        <v>48</v>
      </c>
      <c r="C344" s="34" t="s">
        <v>33</v>
      </c>
      <c r="D344" s="52">
        <v>29568.98</v>
      </c>
      <c r="E344" s="35">
        <f>D344*12</f>
        <v>354827.76</v>
      </c>
      <c r="F344" s="35">
        <f t="shared" si="11"/>
        <v>10.720001450168581</v>
      </c>
    </row>
    <row r="346" ht="31.5" customHeight="1">
      <c r="F346" s="36" t="s">
        <v>67</v>
      </c>
    </row>
    <row r="347" spans="1:4" s="2" customFormat="1" ht="15">
      <c r="A347" s="61" t="s">
        <v>0</v>
      </c>
      <c r="B347" s="61"/>
      <c r="C347" s="61"/>
      <c r="D347" s="61"/>
    </row>
    <row r="348" spans="1:4" ht="12.75">
      <c r="A348" s="62" t="s">
        <v>68</v>
      </c>
      <c r="B348" s="62"/>
      <c r="C348" s="62"/>
      <c r="D348" s="62"/>
    </row>
    <row r="349" spans="1:4" ht="13.5" customHeight="1">
      <c r="A349" s="63" t="s">
        <v>2</v>
      </c>
      <c r="B349" s="63"/>
      <c r="C349" s="63"/>
      <c r="D349" s="63"/>
    </row>
    <row r="350" ht="12.75">
      <c r="A350" s="3" t="s">
        <v>69</v>
      </c>
    </row>
    <row r="351" ht="12.75">
      <c r="A351" s="3" t="s">
        <v>58</v>
      </c>
    </row>
    <row r="352" ht="12.75">
      <c r="A352" s="4" t="s">
        <v>70</v>
      </c>
    </row>
    <row r="353" spans="1:4" ht="11.25" customHeight="1">
      <c r="A353" s="5" t="s">
        <v>6</v>
      </c>
      <c r="B353" s="6" t="s">
        <v>7</v>
      </c>
      <c r="C353" s="7" t="s">
        <v>8</v>
      </c>
      <c r="D353" s="8">
        <v>170</v>
      </c>
    </row>
    <row r="354" spans="1:4" ht="10.5" customHeight="1">
      <c r="A354" s="9" t="s">
        <v>9</v>
      </c>
      <c r="B354" s="10" t="s">
        <v>10</v>
      </c>
      <c r="C354" s="11" t="s">
        <v>11</v>
      </c>
      <c r="D354" s="12">
        <v>0</v>
      </c>
    </row>
    <row r="355" spans="1:4" ht="10.5" customHeight="1">
      <c r="A355" s="9" t="s">
        <v>12</v>
      </c>
      <c r="B355" s="10" t="s">
        <v>13</v>
      </c>
      <c r="C355" s="11" t="s">
        <v>8</v>
      </c>
      <c r="D355" s="12">
        <v>1</v>
      </c>
    </row>
    <row r="356" spans="1:4" ht="10.5" customHeight="1">
      <c r="A356" s="9" t="s">
        <v>14</v>
      </c>
      <c r="B356" s="10" t="s">
        <v>15</v>
      </c>
      <c r="C356" s="11" t="s">
        <v>8</v>
      </c>
      <c r="D356" s="14">
        <v>1.05</v>
      </c>
    </row>
    <row r="357" spans="1:4" ht="10.5" customHeight="1">
      <c r="A357" s="9" t="s">
        <v>16</v>
      </c>
      <c r="B357" s="10" t="s">
        <v>17</v>
      </c>
      <c r="C357" s="11" t="s">
        <v>8</v>
      </c>
      <c r="D357" s="12">
        <v>0</v>
      </c>
    </row>
    <row r="358" spans="1:4" ht="10.5" customHeight="1">
      <c r="A358" s="9" t="s">
        <v>18</v>
      </c>
      <c r="B358" s="10" t="s">
        <v>19</v>
      </c>
      <c r="C358" s="11" t="s">
        <v>20</v>
      </c>
      <c r="D358" s="13">
        <v>1005.2</v>
      </c>
    </row>
    <row r="359" spans="1:4" ht="12.75">
      <c r="A359" s="9" t="s">
        <v>21</v>
      </c>
      <c r="B359" s="10" t="s">
        <v>22</v>
      </c>
      <c r="C359" s="11" t="s">
        <v>20</v>
      </c>
      <c r="D359" s="12">
        <v>0</v>
      </c>
    </row>
    <row r="360" spans="1:4" ht="10.5" customHeight="1">
      <c r="A360" s="9" t="s">
        <v>23</v>
      </c>
      <c r="B360" s="10" t="s">
        <v>24</v>
      </c>
      <c r="C360" s="11" t="s">
        <v>20</v>
      </c>
      <c r="D360" s="12">
        <v>3953</v>
      </c>
    </row>
    <row r="361" spans="1:4" ht="12.75">
      <c r="A361" s="9" t="s">
        <v>25</v>
      </c>
      <c r="B361" s="10" t="s">
        <v>26</v>
      </c>
      <c r="C361" s="11" t="s">
        <v>20</v>
      </c>
      <c r="D361" s="13">
        <v>329.6</v>
      </c>
    </row>
    <row r="362" spans="1:4" ht="10.5" customHeight="1" thickBot="1">
      <c r="A362" s="15"/>
      <c r="B362" s="16"/>
      <c r="C362" s="17"/>
      <c r="D362" s="17"/>
    </row>
    <row r="363" spans="1:6" ht="24.75" customHeight="1" thickBot="1">
      <c r="A363" s="18" t="s">
        <v>27</v>
      </c>
      <c r="B363" s="19" t="s">
        <v>28</v>
      </c>
      <c r="C363" s="19" t="s">
        <v>29</v>
      </c>
      <c r="D363" s="18" t="s">
        <v>30</v>
      </c>
      <c r="E363" s="18" t="s">
        <v>264</v>
      </c>
      <c r="F363" s="18" t="s">
        <v>265</v>
      </c>
    </row>
    <row r="364" spans="1:6" ht="13.5" thickBot="1">
      <c r="A364" s="18" t="s">
        <v>6</v>
      </c>
      <c r="B364" s="20" t="s">
        <v>31</v>
      </c>
      <c r="C364" s="46"/>
      <c r="D364" s="47">
        <v>7853.79</v>
      </c>
      <c r="E364" s="21">
        <f aca="true" t="shared" si="12" ref="E364:E371">D364*12</f>
        <v>94245.48</v>
      </c>
      <c r="F364" s="21">
        <f>D364/3465.1</f>
        <v>2.266540648177542</v>
      </c>
    </row>
    <row r="365" spans="1:6" ht="12.75">
      <c r="A365" s="11"/>
      <c r="B365" s="10" t="s">
        <v>32</v>
      </c>
      <c r="C365" s="48" t="s">
        <v>33</v>
      </c>
      <c r="D365" s="50">
        <v>3184.34</v>
      </c>
      <c r="E365" s="22">
        <f t="shared" si="12"/>
        <v>38212.08</v>
      </c>
      <c r="F365" s="22">
        <f aca="true" t="shared" si="13" ref="F365:F392">D365/3465.1</f>
        <v>0.918974921358691</v>
      </c>
    </row>
    <row r="366" spans="1:6" ht="12.75">
      <c r="A366" s="11"/>
      <c r="B366" s="10" t="s">
        <v>34</v>
      </c>
      <c r="C366" s="48" t="s">
        <v>33</v>
      </c>
      <c r="D366" s="49">
        <v>1939.07</v>
      </c>
      <c r="E366" s="22">
        <f t="shared" si="12"/>
        <v>23268.84</v>
      </c>
      <c r="F366" s="22">
        <f t="shared" si="13"/>
        <v>0.5596000115436784</v>
      </c>
    </row>
    <row r="367" spans="1:6" ht="12.75">
      <c r="A367" s="11"/>
      <c r="B367" s="10" t="s">
        <v>374</v>
      </c>
      <c r="C367" s="48" t="s">
        <v>33</v>
      </c>
      <c r="D367" s="49">
        <v>1127.02</v>
      </c>
      <c r="E367" s="22">
        <f t="shared" si="12"/>
        <v>13524.24</v>
      </c>
      <c r="F367" s="22">
        <f t="shared" si="13"/>
        <v>0.32524891056535166</v>
      </c>
    </row>
    <row r="368" spans="1:6" ht="12.75">
      <c r="A368" s="11"/>
      <c r="B368" s="10" t="s">
        <v>375</v>
      </c>
      <c r="C368" s="48" t="s">
        <v>33</v>
      </c>
      <c r="D368" s="50">
        <v>897.46</v>
      </c>
      <c r="E368" s="22">
        <f t="shared" si="12"/>
        <v>10769.52</v>
      </c>
      <c r="F368" s="22">
        <f t="shared" si="13"/>
        <v>0.25899974026723616</v>
      </c>
    </row>
    <row r="369" spans="1:6" ht="12.75">
      <c r="A369" s="11"/>
      <c r="B369" s="10" t="s">
        <v>36</v>
      </c>
      <c r="C369" s="48" t="s">
        <v>33</v>
      </c>
      <c r="D369" s="50">
        <v>157</v>
      </c>
      <c r="E369" s="24">
        <f t="shared" si="12"/>
        <v>1884</v>
      </c>
      <c r="F369" s="24">
        <f t="shared" si="13"/>
        <v>0.045308937692995876</v>
      </c>
    </row>
    <row r="370" spans="1:6" ht="13.5" thickBot="1">
      <c r="A370" s="11"/>
      <c r="B370" s="10" t="s">
        <v>376</v>
      </c>
      <c r="C370" s="48" t="s">
        <v>33</v>
      </c>
      <c r="D370" s="49">
        <v>548.9</v>
      </c>
      <c r="E370" s="22">
        <f t="shared" si="12"/>
        <v>6586.799999999999</v>
      </c>
      <c r="F370" s="22">
        <f t="shared" si="13"/>
        <v>0.15840812674958876</v>
      </c>
    </row>
    <row r="371" spans="1:6" ht="13.5" thickBot="1">
      <c r="A371" s="18" t="s">
        <v>9</v>
      </c>
      <c r="B371" s="20" t="s">
        <v>37</v>
      </c>
      <c r="C371" s="46"/>
      <c r="D371" s="47">
        <v>9645.81</v>
      </c>
      <c r="E371" s="21">
        <f t="shared" si="12"/>
        <v>115749.72</v>
      </c>
      <c r="F371" s="21">
        <f t="shared" si="13"/>
        <v>2.783703212028513</v>
      </c>
    </row>
    <row r="372" spans="1:6" ht="12.75">
      <c r="A372" s="25"/>
      <c r="B372" s="26" t="s">
        <v>38</v>
      </c>
      <c r="C372" s="48"/>
      <c r="D372" s="23"/>
      <c r="E372" s="23"/>
      <c r="F372" s="23"/>
    </row>
    <row r="373" spans="1:6" ht="12.75">
      <c r="A373" s="25"/>
      <c r="B373" s="10" t="s">
        <v>391</v>
      </c>
      <c r="C373" s="48" t="s">
        <v>33</v>
      </c>
      <c r="D373" s="50">
        <v>9128.45</v>
      </c>
      <c r="E373" s="24">
        <f>D373*12</f>
        <v>109541.40000000001</v>
      </c>
      <c r="F373" s="24">
        <f t="shared" si="13"/>
        <v>2.6343972756918994</v>
      </c>
    </row>
    <row r="374" spans="1:6" ht="12.75">
      <c r="A374" s="25"/>
      <c r="B374" s="26" t="s">
        <v>39</v>
      </c>
      <c r="C374" s="48"/>
      <c r="D374" s="23"/>
      <c r="E374" s="23"/>
      <c r="F374" s="23"/>
    </row>
    <row r="375" spans="1:6" ht="12.75">
      <c r="A375" s="25"/>
      <c r="B375" s="10" t="s">
        <v>389</v>
      </c>
      <c r="C375" s="48" t="s">
        <v>33</v>
      </c>
      <c r="D375" s="23" t="s">
        <v>35</v>
      </c>
      <c r="E375" s="24"/>
      <c r="F375" s="24"/>
    </row>
    <row r="376" spans="1:6" ht="12.75">
      <c r="A376" s="25"/>
      <c r="B376" s="10" t="s">
        <v>40</v>
      </c>
      <c r="C376" s="48" t="s">
        <v>33</v>
      </c>
      <c r="D376" s="50">
        <v>254.01</v>
      </c>
      <c r="E376" s="24">
        <f>D376*12</f>
        <v>3048.12</v>
      </c>
      <c r="F376" s="24">
        <f t="shared" si="13"/>
        <v>0.07330524371591007</v>
      </c>
    </row>
    <row r="377" spans="1:6" ht="13.5" thickBot="1">
      <c r="A377" s="25"/>
      <c r="B377" s="10" t="s">
        <v>41</v>
      </c>
      <c r="C377" s="48" t="s">
        <v>33</v>
      </c>
      <c r="D377" s="50">
        <v>263.35</v>
      </c>
      <c r="E377" s="24">
        <f>D377*12</f>
        <v>3160.2000000000003</v>
      </c>
      <c r="F377" s="24">
        <f t="shared" si="13"/>
        <v>0.0760006926207036</v>
      </c>
    </row>
    <row r="378" spans="1:6" ht="13.5" thickBot="1">
      <c r="A378" s="18" t="s">
        <v>12</v>
      </c>
      <c r="B378" s="20" t="s">
        <v>42</v>
      </c>
      <c r="C378" s="46"/>
      <c r="D378" s="47">
        <v>7724.1</v>
      </c>
      <c r="E378" s="21">
        <f>D378*12</f>
        <v>92689.20000000001</v>
      </c>
      <c r="F378" s="21">
        <f t="shared" si="13"/>
        <v>2.2291131569074487</v>
      </c>
    </row>
    <row r="379" spans="1:6" ht="12.75">
      <c r="A379" s="25"/>
      <c r="B379" s="10" t="s">
        <v>379</v>
      </c>
      <c r="C379" s="48" t="s">
        <v>33</v>
      </c>
      <c r="D379" s="50">
        <v>2699.31</v>
      </c>
      <c r="E379" s="24">
        <f>D379*12</f>
        <v>32391.72</v>
      </c>
      <c r="F379" s="24">
        <f t="shared" si="13"/>
        <v>0.7789991630833165</v>
      </c>
    </row>
    <row r="380" spans="1:6" ht="12.75">
      <c r="A380" s="25"/>
      <c r="B380" s="10" t="s">
        <v>380</v>
      </c>
      <c r="C380" s="48"/>
      <c r="D380" s="23"/>
      <c r="E380" s="23"/>
      <c r="F380" s="23"/>
    </row>
    <row r="381" spans="1:6" ht="12.75">
      <c r="A381" s="25"/>
      <c r="B381" s="10" t="s">
        <v>392</v>
      </c>
      <c r="C381" s="48" t="s">
        <v>33</v>
      </c>
      <c r="D381" s="50">
        <v>818.59</v>
      </c>
      <c r="E381" s="24">
        <f>D381*12</f>
        <v>9823.08</v>
      </c>
      <c r="F381" s="24">
        <f t="shared" si="13"/>
        <v>0.23623849239560188</v>
      </c>
    </row>
    <row r="382" spans="1:6" ht="12.75">
      <c r="A382" s="25"/>
      <c r="B382" s="10" t="s">
        <v>382</v>
      </c>
      <c r="C382" s="48" t="s">
        <v>33</v>
      </c>
      <c r="D382" s="50">
        <v>3624.06</v>
      </c>
      <c r="E382" s="24">
        <f>D382*12</f>
        <v>43488.72</v>
      </c>
      <c r="F382" s="24">
        <f t="shared" si="13"/>
        <v>1.0458745779342589</v>
      </c>
    </row>
    <row r="383" spans="1:6" ht="12.75">
      <c r="A383" s="25"/>
      <c r="B383" s="10" t="s">
        <v>43</v>
      </c>
      <c r="C383" s="48" t="s">
        <v>33</v>
      </c>
      <c r="D383" s="23" t="s">
        <v>35</v>
      </c>
      <c r="E383" s="24"/>
      <c r="F383" s="24"/>
    </row>
    <row r="384" spans="1:6" ht="12.75">
      <c r="A384" s="25"/>
      <c r="B384" s="10" t="s">
        <v>383</v>
      </c>
      <c r="C384" s="48" t="s">
        <v>33</v>
      </c>
      <c r="D384" s="23" t="s">
        <v>35</v>
      </c>
      <c r="E384" s="24"/>
      <c r="F384" s="24"/>
    </row>
    <row r="385" spans="1:6" ht="13.5" thickBot="1">
      <c r="A385" s="25"/>
      <c r="B385" s="10" t="s">
        <v>44</v>
      </c>
      <c r="C385" s="48" t="s">
        <v>33</v>
      </c>
      <c r="D385" s="50">
        <v>582.14</v>
      </c>
      <c r="E385" s="24">
        <f>D385*12</f>
        <v>6985.68</v>
      </c>
      <c r="F385" s="24">
        <f t="shared" si="13"/>
        <v>0.16800092349427145</v>
      </c>
    </row>
    <row r="386" spans="1:6" ht="13.5" thickBot="1">
      <c r="A386" s="18"/>
      <c r="B386" s="27" t="s">
        <v>45</v>
      </c>
      <c r="C386" s="28" t="s">
        <v>33</v>
      </c>
      <c r="D386" s="47">
        <v>25223.7</v>
      </c>
      <c r="E386" s="21">
        <f>D386*12</f>
        <v>302684.4</v>
      </c>
      <c r="F386" s="21">
        <f t="shared" si="13"/>
        <v>7.279357017113504</v>
      </c>
    </row>
    <row r="387" spans="1:6" ht="12.75">
      <c r="A387" s="29" t="s">
        <v>14</v>
      </c>
      <c r="B387" s="30" t="s">
        <v>373</v>
      </c>
      <c r="C387" s="31" t="s">
        <v>33</v>
      </c>
      <c r="D387" s="51">
        <v>3130.37</v>
      </c>
      <c r="E387" s="32">
        <f>D387*12</f>
        <v>37564.44</v>
      </c>
      <c r="F387" s="32">
        <f t="shared" si="13"/>
        <v>0.9033996132867739</v>
      </c>
    </row>
    <row r="388" spans="1:6" ht="12.75">
      <c r="A388" s="29" t="s">
        <v>16</v>
      </c>
      <c r="B388" s="30" t="s">
        <v>267</v>
      </c>
      <c r="C388" s="31" t="s">
        <v>33</v>
      </c>
      <c r="D388" s="51">
        <v>6902.48</v>
      </c>
      <c r="E388" s="32">
        <f>D388*12</f>
        <v>82829.76</v>
      </c>
      <c r="F388" s="32">
        <f t="shared" si="13"/>
        <v>1.9920002308735678</v>
      </c>
    </row>
    <row r="389" spans="1:6" ht="13.5" thickBot="1">
      <c r="A389" s="29" t="s">
        <v>18</v>
      </c>
      <c r="B389" s="30" t="s">
        <v>46</v>
      </c>
      <c r="C389" s="31" t="s">
        <v>33</v>
      </c>
      <c r="D389" s="33" t="s">
        <v>35</v>
      </c>
      <c r="E389" s="33"/>
      <c r="F389" s="33"/>
    </row>
    <row r="390" spans="1:6" ht="17.25" customHeight="1" thickBot="1">
      <c r="A390" s="18"/>
      <c r="B390" s="20" t="s">
        <v>47</v>
      </c>
      <c r="C390" s="34" t="s">
        <v>33</v>
      </c>
      <c r="D390" s="52">
        <v>35256.55</v>
      </c>
      <c r="E390" s="35">
        <f>D390*12</f>
        <v>423078.60000000003</v>
      </c>
      <c r="F390" s="35">
        <f t="shared" si="13"/>
        <v>10.174756861273845</v>
      </c>
    </row>
    <row r="391" spans="1:6" ht="14.25" customHeight="1" thickBot="1">
      <c r="A391" s="29" t="s">
        <v>21</v>
      </c>
      <c r="B391" s="30" t="s">
        <v>384</v>
      </c>
      <c r="C391" s="31" t="s">
        <v>33</v>
      </c>
      <c r="D391" s="51">
        <v>1057.7</v>
      </c>
      <c r="E391" s="32">
        <f>D391*12</f>
        <v>12692.400000000001</v>
      </c>
      <c r="F391" s="32">
        <f t="shared" si="13"/>
        <v>0.30524371591007476</v>
      </c>
    </row>
    <row r="392" spans="1:6" ht="20.25" customHeight="1" thickBot="1">
      <c r="A392" s="18" t="s">
        <v>23</v>
      </c>
      <c r="B392" s="20" t="s">
        <v>48</v>
      </c>
      <c r="C392" s="34" t="s">
        <v>33</v>
      </c>
      <c r="D392" s="52">
        <v>36314.25</v>
      </c>
      <c r="E392" s="35">
        <f>D392*12</f>
        <v>435771</v>
      </c>
      <c r="F392" s="35">
        <f t="shared" si="13"/>
        <v>10.48000057718392</v>
      </c>
    </row>
    <row r="394" ht="31.5" customHeight="1">
      <c r="F394" s="36" t="s">
        <v>71</v>
      </c>
    </row>
    <row r="395" spans="1:4" s="2" customFormat="1" ht="15">
      <c r="A395" s="61" t="s">
        <v>0</v>
      </c>
      <c r="B395" s="61"/>
      <c r="C395" s="61"/>
      <c r="D395" s="61"/>
    </row>
    <row r="396" spans="1:4" ht="12.75">
      <c r="A396" s="62" t="s">
        <v>72</v>
      </c>
      <c r="B396" s="62"/>
      <c r="C396" s="62"/>
      <c r="D396" s="62"/>
    </row>
    <row r="397" spans="1:4" ht="13.5" customHeight="1">
      <c r="A397" s="63" t="s">
        <v>2</v>
      </c>
      <c r="B397" s="63"/>
      <c r="C397" s="63"/>
      <c r="D397" s="63"/>
    </row>
    <row r="398" ht="12.75">
      <c r="A398" s="3" t="s">
        <v>73</v>
      </c>
    </row>
    <row r="399" ht="12.75">
      <c r="A399" s="3" t="s">
        <v>58</v>
      </c>
    </row>
    <row r="400" ht="12.75">
      <c r="A400" s="4" t="s">
        <v>74</v>
      </c>
    </row>
    <row r="401" spans="1:4" ht="11.25" customHeight="1">
      <c r="A401" s="5" t="s">
        <v>6</v>
      </c>
      <c r="B401" s="6" t="s">
        <v>7</v>
      </c>
      <c r="C401" s="7" t="s">
        <v>8</v>
      </c>
      <c r="D401" s="8">
        <v>112</v>
      </c>
    </row>
    <row r="402" spans="1:4" ht="10.5" customHeight="1">
      <c r="A402" s="9" t="s">
        <v>9</v>
      </c>
      <c r="B402" s="10" t="s">
        <v>10</v>
      </c>
      <c r="C402" s="11" t="s">
        <v>11</v>
      </c>
      <c r="D402" s="12">
        <v>0</v>
      </c>
    </row>
    <row r="403" spans="1:4" ht="10.5" customHeight="1">
      <c r="A403" s="9" t="s">
        <v>12</v>
      </c>
      <c r="B403" s="10" t="s">
        <v>13</v>
      </c>
      <c r="C403" s="11" t="s">
        <v>8</v>
      </c>
      <c r="D403" s="14">
        <v>0.68</v>
      </c>
    </row>
    <row r="404" spans="1:4" ht="10.5" customHeight="1">
      <c r="A404" s="9" t="s">
        <v>14</v>
      </c>
      <c r="B404" s="10" t="s">
        <v>15</v>
      </c>
      <c r="C404" s="11" t="s">
        <v>8</v>
      </c>
      <c r="D404" s="14">
        <v>0.48</v>
      </c>
    </row>
    <row r="405" spans="1:4" ht="10.5" customHeight="1">
      <c r="A405" s="9" t="s">
        <v>16</v>
      </c>
      <c r="B405" s="10" t="s">
        <v>17</v>
      </c>
      <c r="C405" s="11" t="s">
        <v>8</v>
      </c>
      <c r="D405" s="12">
        <v>0</v>
      </c>
    </row>
    <row r="406" spans="1:4" ht="10.5" customHeight="1">
      <c r="A406" s="9" t="s">
        <v>18</v>
      </c>
      <c r="B406" s="10" t="s">
        <v>19</v>
      </c>
      <c r="C406" s="11" t="s">
        <v>20</v>
      </c>
      <c r="D406" s="13">
        <v>420.5</v>
      </c>
    </row>
    <row r="407" spans="1:4" ht="12.75">
      <c r="A407" s="9" t="s">
        <v>21</v>
      </c>
      <c r="B407" s="10" t="s">
        <v>22</v>
      </c>
      <c r="C407" s="11" t="s">
        <v>20</v>
      </c>
      <c r="D407" s="12">
        <v>0</v>
      </c>
    </row>
    <row r="408" spans="1:4" ht="10.5" customHeight="1">
      <c r="A408" s="9" t="s">
        <v>23</v>
      </c>
      <c r="B408" s="10" t="s">
        <v>24</v>
      </c>
      <c r="C408" s="11" t="s">
        <v>20</v>
      </c>
      <c r="D408" s="13">
        <v>2100.5</v>
      </c>
    </row>
    <row r="409" spans="1:4" ht="12.75">
      <c r="A409" s="9" t="s">
        <v>25</v>
      </c>
      <c r="B409" s="10" t="s">
        <v>26</v>
      </c>
      <c r="C409" s="11" t="s">
        <v>20</v>
      </c>
      <c r="D409" s="13">
        <v>140.8</v>
      </c>
    </row>
    <row r="410" spans="1:4" ht="10.5" customHeight="1" thickBot="1">
      <c r="A410" s="15"/>
      <c r="B410" s="16"/>
      <c r="C410" s="17"/>
      <c r="D410" s="17"/>
    </row>
    <row r="411" spans="1:6" ht="24.75" customHeight="1" thickBot="1">
      <c r="A411" s="18" t="s">
        <v>27</v>
      </c>
      <c r="B411" s="19" t="s">
        <v>28</v>
      </c>
      <c r="C411" s="19" t="s">
        <v>29</v>
      </c>
      <c r="D411" s="18" t="s">
        <v>30</v>
      </c>
      <c r="E411" s="18" t="s">
        <v>264</v>
      </c>
      <c r="F411" s="18" t="s">
        <v>265</v>
      </c>
    </row>
    <row r="412" spans="1:6" ht="13.5" thickBot="1">
      <c r="A412" s="18" t="s">
        <v>6</v>
      </c>
      <c r="B412" s="20" t="s">
        <v>31</v>
      </c>
      <c r="C412" s="46"/>
      <c r="D412" s="47">
        <v>6335.82</v>
      </c>
      <c r="E412" s="21">
        <f aca="true" t="shared" si="14" ref="E412:E419">D412*12</f>
        <v>76029.84</v>
      </c>
      <c r="F412" s="21">
        <f>D412/2223.3</f>
        <v>2.849736877614357</v>
      </c>
    </row>
    <row r="413" spans="1:6" ht="12.75">
      <c r="A413" s="11"/>
      <c r="B413" s="10" t="s">
        <v>32</v>
      </c>
      <c r="C413" s="48" t="s">
        <v>33</v>
      </c>
      <c r="D413" s="49">
        <v>2167.48</v>
      </c>
      <c r="E413" s="22">
        <f t="shared" si="14"/>
        <v>26009.760000000002</v>
      </c>
      <c r="F413" s="22">
        <f aca="true" t="shared" si="15" ref="F413:F440">D413/2223.3</f>
        <v>0.9748931768092475</v>
      </c>
    </row>
    <row r="414" spans="1:6" ht="12.75">
      <c r="A414" s="11"/>
      <c r="B414" s="10" t="s">
        <v>34</v>
      </c>
      <c r="C414" s="48" t="s">
        <v>33</v>
      </c>
      <c r="D414" s="49">
        <v>1485.55</v>
      </c>
      <c r="E414" s="22">
        <f t="shared" si="14"/>
        <v>17826.6</v>
      </c>
      <c r="F414" s="22">
        <f t="shared" si="15"/>
        <v>0.6681734358835963</v>
      </c>
    </row>
    <row r="415" spans="1:6" ht="12.75">
      <c r="A415" s="11"/>
      <c r="B415" s="10" t="s">
        <v>374</v>
      </c>
      <c r="C415" s="48" t="s">
        <v>33</v>
      </c>
      <c r="D415" s="49">
        <v>1006.38</v>
      </c>
      <c r="E415" s="22">
        <f t="shared" si="14"/>
        <v>12076.56</v>
      </c>
      <c r="F415" s="22">
        <f t="shared" si="15"/>
        <v>0.4526514640399406</v>
      </c>
    </row>
    <row r="416" spans="1:6" ht="12.75">
      <c r="A416" s="11"/>
      <c r="B416" s="10" t="s">
        <v>375</v>
      </c>
      <c r="C416" s="48" t="s">
        <v>33</v>
      </c>
      <c r="D416" s="50">
        <v>575.83</v>
      </c>
      <c r="E416" s="22">
        <f t="shared" si="14"/>
        <v>6909.960000000001</v>
      </c>
      <c r="F416" s="22">
        <f t="shared" si="15"/>
        <v>0.25899788602527773</v>
      </c>
    </row>
    <row r="417" spans="1:6" ht="12.75">
      <c r="A417" s="11"/>
      <c r="B417" s="10" t="s">
        <v>36</v>
      </c>
      <c r="C417" s="48" t="s">
        <v>33</v>
      </c>
      <c r="D417" s="50">
        <v>106.76</v>
      </c>
      <c r="E417" s="24">
        <f t="shared" si="14"/>
        <v>1281.1200000000001</v>
      </c>
      <c r="F417" s="24">
        <f t="shared" si="15"/>
        <v>0.048018710925201276</v>
      </c>
    </row>
    <row r="418" spans="1:6" ht="13.5" thickBot="1">
      <c r="A418" s="11"/>
      <c r="B418" s="10" t="s">
        <v>376</v>
      </c>
      <c r="C418" s="48" t="s">
        <v>33</v>
      </c>
      <c r="D418" s="50">
        <v>993.82</v>
      </c>
      <c r="E418" s="22">
        <f t="shared" si="14"/>
        <v>11925.84</v>
      </c>
      <c r="F418" s="22">
        <f t="shared" si="15"/>
        <v>0.4470022039310934</v>
      </c>
    </row>
    <row r="419" spans="1:6" ht="13.5" thickBot="1">
      <c r="A419" s="18" t="s">
        <v>9</v>
      </c>
      <c r="B419" s="20" t="s">
        <v>37</v>
      </c>
      <c r="C419" s="46"/>
      <c r="D419" s="47">
        <v>4458.1</v>
      </c>
      <c r="E419" s="21">
        <f t="shared" si="14"/>
        <v>53497.200000000004</v>
      </c>
      <c r="F419" s="21">
        <f t="shared" si="15"/>
        <v>2.0051724913416993</v>
      </c>
    </row>
    <row r="420" spans="1:6" ht="12.75">
      <c r="A420" s="25"/>
      <c r="B420" s="26" t="s">
        <v>38</v>
      </c>
      <c r="C420" s="48"/>
      <c r="D420" s="23"/>
      <c r="E420" s="23"/>
      <c r="F420" s="23"/>
    </row>
    <row r="421" spans="1:6" ht="12.75">
      <c r="A421" s="25"/>
      <c r="B421" s="10" t="s">
        <v>393</v>
      </c>
      <c r="C421" s="48" t="s">
        <v>33</v>
      </c>
      <c r="D421" s="50">
        <v>4173.01</v>
      </c>
      <c r="E421" s="24">
        <f>D421*12</f>
        <v>50076.12</v>
      </c>
      <c r="F421" s="24">
        <f t="shared" si="15"/>
        <v>1.8769441820716952</v>
      </c>
    </row>
    <row r="422" spans="1:6" ht="12.75">
      <c r="A422" s="25"/>
      <c r="B422" s="26" t="s">
        <v>39</v>
      </c>
      <c r="C422" s="48"/>
      <c r="D422" s="23"/>
      <c r="E422" s="23"/>
      <c r="F422" s="23"/>
    </row>
    <row r="423" spans="1:6" ht="12.75">
      <c r="A423" s="25"/>
      <c r="B423" s="10" t="s">
        <v>389</v>
      </c>
      <c r="C423" s="48" t="s">
        <v>33</v>
      </c>
      <c r="D423" s="23" t="s">
        <v>35</v>
      </c>
      <c r="E423" s="24"/>
      <c r="F423" s="24"/>
    </row>
    <row r="424" spans="1:6" ht="12.75">
      <c r="A424" s="25"/>
      <c r="B424" s="10" t="s">
        <v>40</v>
      </c>
      <c r="C424" s="48" t="s">
        <v>33</v>
      </c>
      <c r="D424" s="50">
        <v>116.12</v>
      </c>
      <c r="E424" s="24">
        <f>D424*12</f>
        <v>1393.44</v>
      </c>
      <c r="F424" s="24">
        <f t="shared" si="15"/>
        <v>0.052228669095488685</v>
      </c>
    </row>
    <row r="425" spans="1:6" ht="13.5" thickBot="1">
      <c r="A425" s="25"/>
      <c r="B425" s="10" t="s">
        <v>41</v>
      </c>
      <c r="C425" s="48" t="s">
        <v>33</v>
      </c>
      <c r="D425" s="50">
        <v>168.97</v>
      </c>
      <c r="E425" s="24">
        <f>D425*12</f>
        <v>2027.6399999999999</v>
      </c>
      <c r="F425" s="24">
        <f t="shared" si="15"/>
        <v>0.07599964017451535</v>
      </c>
    </row>
    <row r="426" spans="1:6" ht="13.5" thickBot="1">
      <c r="A426" s="18" t="s">
        <v>12</v>
      </c>
      <c r="B426" s="20" t="s">
        <v>42</v>
      </c>
      <c r="C426" s="46"/>
      <c r="D426" s="47">
        <v>5390.27</v>
      </c>
      <c r="E426" s="21">
        <f>D426*12</f>
        <v>64683.240000000005</v>
      </c>
      <c r="F426" s="21">
        <f t="shared" si="15"/>
        <v>2.4244456438627267</v>
      </c>
    </row>
    <row r="427" spans="1:6" ht="12.75">
      <c r="A427" s="25"/>
      <c r="B427" s="10" t="s">
        <v>379</v>
      </c>
      <c r="C427" s="48" t="s">
        <v>33</v>
      </c>
      <c r="D427" s="50">
        <v>1731.95</v>
      </c>
      <c r="E427" s="24">
        <f>D427*12</f>
        <v>20783.4</v>
      </c>
      <c r="F427" s="24">
        <f t="shared" si="15"/>
        <v>0.7789996851527009</v>
      </c>
    </row>
    <row r="428" spans="1:6" ht="12.75">
      <c r="A428" s="25"/>
      <c r="B428" s="10" t="s">
        <v>380</v>
      </c>
      <c r="C428" s="48"/>
      <c r="D428" s="23"/>
      <c r="E428" s="23"/>
      <c r="F428" s="23"/>
    </row>
    <row r="429" spans="1:6" ht="12.75">
      <c r="A429" s="25"/>
      <c r="B429" s="10" t="s">
        <v>394</v>
      </c>
      <c r="C429" s="48" t="s">
        <v>33</v>
      </c>
      <c r="D429" s="50">
        <v>539.31</v>
      </c>
      <c r="E429" s="24">
        <f>D429*12</f>
        <v>6471.719999999999</v>
      </c>
      <c r="F429" s="24">
        <f t="shared" si="15"/>
        <v>0.242571852651464</v>
      </c>
    </row>
    <row r="430" spans="1:6" ht="12.75">
      <c r="A430" s="25"/>
      <c r="B430" s="10" t="s">
        <v>382</v>
      </c>
      <c r="C430" s="48" t="s">
        <v>33</v>
      </c>
      <c r="D430" s="50">
        <v>2745.5</v>
      </c>
      <c r="E430" s="24">
        <f>D430*12</f>
        <v>32946</v>
      </c>
      <c r="F430" s="24">
        <f t="shared" si="15"/>
        <v>1.234876085098727</v>
      </c>
    </row>
    <row r="431" spans="1:6" ht="12.75">
      <c r="A431" s="25"/>
      <c r="B431" s="10" t="s">
        <v>43</v>
      </c>
      <c r="C431" s="48" t="s">
        <v>33</v>
      </c>
      <c r="D431" s="23" t="s">
        <v>35</v>
      </c>
      <c r="E431" s="24"/>
      <c r="F431" s="24"/>
    </row>
    <row r="432" spans="1:6" ht="12.75">
      <c r="A432" s="25"/>
      <c r="B432" s="10" t="s">
        <v>383</v>
      </c>
      <c r="C432" s="48" t="s">
        <v>33</v>
      </c>
      <c r="D432" s="23" t="s">
        <v>35</v>
      </c>
      <c r="E432" s="24"/>
      <c r="F432" s="24"/>
    </row>
    <row r="433" spans="1:6" ht="13.5" thickBot="1">
      <c r="A433" s="25"/>
      <c r="B433" s="10" t="s">
        <v>44</v>
      </c>
      <c r="C433" s="48" t="s">
        <v>33</v>
      </c>
      <c r="D433" s="50">
        <v>373.51</v>
      </c>
      <c r="E433" s="24">
        <f>D433*12</f>
        <v>4482.12</v>
      </c>
      <c r="F433" s="24">
        <f t="shared" si="15"/>
        <v>0.16799802095983446</v>
      </c>
    </row>
    <row r="434" spans="1:6" ht="13.5" thickBot="1">
      <c r="A434" s="18"/>
      <c r="B434" s="27" t="s">
        <v>45</v>
      </c>
      <c r="C434" s="28" t="s">
        <v>33</v>
      </c>
      <c r="D434" s="47">
        <v>16184.19</v>
      </c>
      <c r="E434" s="21">
        <f>D434*12</f>
        <v>194210.28</v>
      </c>
      <c r="F434" s="21">
        <f t="shared" si="15"/>
        <v>7.279355012818782</v>
      </c>
    </row>
    <row r="435" spans="1:6" ht="12.75">
      <c r="A435" s="29" t="s">
        <v>14</v>
      </c>
      <c r="B435" s="30" t="s">
        <v>373</v>
      </c>
      <c r="C435" s="31" t="s">
        <v>33</v>
      </c>
      <c r="D435" s="51">
        <v>2008.53</v>
      </c>
      <c r="E435" s="32">
        <f>D435*12</f>
        <v>24102.36</v>
      </c>
      <c r="F435" s="32">
        <f t="shared" si="15"/>
        <v>0.9034003508298475</v>
      </c>
    </row>
    <row r="436" spans="1:6" ht="12.75">
      <c r="A436" s="29" t="s">
        <v>16</v>
      </c>
      <c r="B436" s="30" t="s">
        <v>267</v>
      </c>
      <c r="C436" s="31" t="s">
        <v>33</v>
      </c>
      <c r="D436" s="51">
        <v>4428.81</v>
      </c>
      <c r="E436" s="32">
        <f>D436*12</f>
        <v>53145.72</v>
      </c>
      <c r="F436" s="32">
        <f t="shared" si="15"/>
        <v>1.9919983807853192</v>
      </c>
    </row>
    <row r="437" spans="1:6" ht="13.5" thickBot="1">
      <c r="A437" s="29" t="s">
        <v>18</v>
      </c>
      <c r="B437" s="30" t="s">
        <v>46</v>
      </c>
      <c r="C437" s="31" t="s">
        <v>33</v>
      </c>
      <c r="D437" s="33" t="s">
        <v>35</v>
      </c>
      <c r="E437" s="33"/>
      <c r="F437" s="33"/>
    </row>
    <row r="438" spans="1:6" ht="17.25" customHeight="1" thickBot="1">
      <c r="A438" s="18"/>
      <c r="B438" s="20" t="s">
        <v>47</v>
      </c>
      <c r="C438" s="34" t="s">
        <v>33</v>
      </c>
      <c r="D438" s="52">
        <v>22621.53</v>
      </c>
      <c r="E438" s="35">
        <f>D438*12</f>
        <v>271458.36</v>
      </c>
      <c r="F438" s="35">
        <f t="shared" si="15"/>
        <v>10.174753744433948</v>
      </c>
    </row>
    <row r="439" spans="1:6" ht="14.25" customHeight="1" thickBot="1">
      <c r="A439" s="29" t="s">
        <v>21</v>
      </c>
      <c r="B439" s="30" t="s">
        <v>384</v>
      </c>
      <c r="C439" s="31" t="s">
        <v>33</v>
      </c>
      <c r="D439" s="51">
        <v>678.65</v>
      </c>
      <c r="E439" s="32">
        <f>D439*12</f>
        <v>8143.799999999999</v>
      </c>
      <c r="F439" s="32">
        <f t="shared" si="15"/>
        <v>0.30524445643862724</v>
      </c>
    </row>
    <row r="440" spans="1:6" ht="20.25" customHeight="1" thickBot="1">
      <c r="A440" s="18" t="s">
        <v>23</v>
      </c>
      <c r="B440" s="20" t="s">
        <v>48</v>
      </c>
      <c r="C440" s="34" t="s">
        <v>33</v>
      </c>
      <c r="D440" s="52">
        <v>23300.18</v>
      </c>
      <c r="E440" s="35">
        <f>D440*12</f>
        <v>279602.16000000003</v>
      </c>
      <c r="F440" s="35">
        <f t="shared" si="15"/>
        <v>10.479998200872576</v>
      </c>
    </row>
    <row r="442" ht="31.5" customHeight="1">
      <c r="F442" s="36" t="s">
        <v>75</v>
      </c>
    </row>
    <row r="443" spans="1:4" s="2" customFormat="1" ht="15">
      <c r="A443" s="61" t="s">
        <v>0</v>
      </c>
      <c r="B443" s="61"/>
      <c r="C443" s="61"/>
      <c r="D443" s="61"/>
    </row>
    <row r="444" spans="1:4" ht="12.75">
      <c r="A444" s="62" t="s">
        <v>76</v>
      </c>
      <c r="B444" s="62"/>
      <c r="C444" s="62"/>
      <c r="D444" s="62"/>
    </row>
    <row r="445" spans="1:4" ht="13.5" customHeight="1">
      <c r="A445" s="63" t="s">
        <v>2</v>
      </c>
      <c r="B445" s="63"/>
      <c r="C445" s="63"/>
      <c r="D445" s="63"/>
    </row>
    <row r="446" ht="12.75">
      <c r="A446" s="3" t="s">
        <v>77</v>
      </c>
    </row>
    <row r="447" ht="12.75">
      <c r="A447" s="3" t="s">
        <v>4</v>
      </c>
    </row>
    <row r="448" ht="12.75">
      <c r="A448" s="4" t="s">
        <v>78</v>
      </c>
    </row>
    <row r="449" spans="1:4" ht="11.25" customHeight="1">
      <c r="A449" s="5" t="s">
        <v>6</v>
      </c>
      <c r="B449" s="6" t="s">
        <v>7</v>
      </c>
      <c r="C449" s="7" t="s">
        <v>8</v>
      </c>
      <c r="D449" s="8">
        <v>116</v>
      </c>
    </row>
    <row r="450" spans="1:4" ht="10.5" customHeight="1">
      <c r="A450" s="9" t="s">
        <v>9</v>
      </c>
      <c r="B450" s="10" t="s">
        <v>10</v>
      </c>
      <c r="C450" s="11" t="s">
        <v>11</v>
      </c>
      <c r="D450" s="12">
        <v>1</v>
      </c>
    </row>
    <row r="451" spans="1:4" ht="10.5" customHeight="1">
      <c r="A451" s="9" t="s">
        <v>12</v>
      </c>
      <c r="B451" s="10" t="s">
        <v>13</v>
      </c>
      <c r="C451" s="11" t="s">
        <v>8</v>
      </c>
      <c r="D451" s="14">
        <v>0.52</v>
      </c>
    </row>
    <row r="452" spans="1:4" ht="10.5" customHeight="1">
      <c r="A452" s="9" t="s">
        <v>14</v>
      </c>
      <c r="B452" s="10" t="s">
        <v>15</v>
      </c>
      <c r="C452" s="11" t="s">
        <v>8</v>
      </c>
      <c r="D452" s="14">
        <v>0.26</v>
      </c>
    </row>
    <row r="453" spans="1:4" ht="10.5" customHeight="1">
      <c r="A453" s="9" t="s">
        <v>16</v>
      </c>
      <c r="B453" s="10" t="s">
        <v>17</v>
      </c>
      <c r="C453" s="11" t="s">
        <v>8</v>
      </c>
      <c r="D453" s="13">
        <v>0.3</v>
      </c>
    </row>
    <row r="454" spans="1:4" ht="10.5" customHeight="1">
      <c r="A454" s="9" t="s">
        <v>18</v>
      </c>
      <c r="B454" s="10" t="s">
        <v>19</v>
      </c>
      <c r="C454" s="11" t="s">
        <v>20</v>
      </c>
      <c r="D454" s="13">
        <v>286.8</v>
      </c>
    </row>
    <row r="455" spans="1:4" ht="12.75">
      <c r="A455" s="9" t="s">
        <v>21</v>
      </c>
      <c r="B455" s="10" t="s">
        <v>22</v>
      </c>
      <c r="C455" s="11" t="s">
        <v>20</v>
      </c>
      <c r="D455" s="12">
        <v>0</v>
      </c>
    </row>
    <row r="456" spans="1:4" ht="10.5" customHeight="1">
      <c r="A456" s="9" t="s">
        <v>23</v>
      </c>
      <c r="B456" s="10" t="s">
        <v>24</v>
      </c>
      <c r="C456" s="11" t="s">
        <v>20</v>
      </c>
      <c r="D456" s="12">
        <v>773</v>
      </c>
    </row>
    <row r="457" spans="1:4" ht="12.75">
      <c r="A457" s="9" t="s">
        <v>25</v>
      </c>
      <c r="B457" s="10" t="s">
        <v>26</v>
      </c>
      <c r="C457" s="11" t="s">
        <v>20</v>
      </c>
      <c r="D457" s="12">
        <v>248</v>
      </c>
    </row>
    <row r="458" spans="1:4" ht="10.5" customHeight="1" thickBot="1">
      <c r="A458" s="15"/>
      <c r="B458" s="16"/>
      <c r="C458" s="17"/>
      <c r="D458" s="17"/>
    </row>
    <row r="459" spans="1:6" ht="24.75" customHeight="1" thickBot="1">
      <c r="A459" s="18" t="s">
        <v>27</v>
      </c>
      <c r="B459" s="19" t="s">
        <v>28</v>
      </c>
      <c r="C459" s="19" t="s">
        <v>29</v>
      </c>
      <c r="D459" s="18" t="s">
        <v>30</v>
      </c>
      <c r="E459" s="18" t="s">
        <v>264</v>
      </c>
      <c r="F459" s="18" t="s">
        <v>265</v>
      </c>
    </row>
    <row r="460" spans="1:6" ht="13.5" thickBot="1">
      <c r="A460" s="18" t="s">
        <v>6</v>
      </c>
      <c r="B460" s="20" t="s">
        <v>31</v>
      </c>
      <c r="C460" s="46"/>
      <c r="D460" s="47">
        <v>6316.7</v>
      </c>
      <c r="E460" s="21">
        <f aca="true" t="shared" si="16" ref="E460:E467">D460*12</f>
        <v>75800.4</v>
      </c>
      <c r="F460" s="21">
        <f>D460/1905.2</f>
        <v>3.3155049338652107</v>
      </c>
    </row>
    <row r="461" spans="1:6" ht="12.75">
      <c r="A461" s="11"/>
      <c r="B461" s="10" t="s">
        <v>32</v>
      </c>
      <c r="C461" s="48" t="s">
        <v>33</v>
      </c>
      <c r="D461" s="49">
        <v>2529.34</v>
      </c>
      <c r="E461" s="22">
        <f t="shared" si="16"/>
        <v>30352.08</v>
      </c>
      <c r="F461" s="22">
        <f aca="true" t="shared" si="17" ref="F461:F488">D461/1905.2</f>
        <v>1.3275981524249423</v>
      </c>
    </row>
    <row r="462" spans="1:6" ht="12.75">
      <c r="A462" s="11"/>
      <c r="B462" s="10" t="s">
        <v>34</v>
      </c>
      <c r="C462" s="48" t="s">
        <v>33</v>
      </c>
      <c r="D462" s="50">
        <v>641.34</v>
      </c>
      <c r="E462" s="22">
        <f t="shared" si="16"/>
        <v>7696.08</v>
      </c>
      <c r="F462" s="22">
        <f t="shared" si="17"/>
        <v>0.3366260760025194</v>
      </c>
    </row>
    <row r="463" spans="1:6" ht="12.75">
      <c r="A463" s="11"/>
      <c r="B463" s="10" t="s">
        <v>374</v>
      </c>
      <c r="C463" s="48" t="s">
        <v>33</v>
      </c>
      <c r="D463" s="49">
        <v>1719.31</v>
      </c>
      <c r="E463" s="22">
        <f t="shared" si="16"/>
        <v>20631.72</v>
      </c>
      <c r="F463" s="22">
        <f t="shared" si="17"/>
        <v>0.902430191056057</v>
      </c>
    </row>
    <row r="464" spans="1:6" ht="12.75">
      <c r="A464" s="11"/>
      <c r="B464" s="10" t="s">
        <v>375</v>
      </c>
      <c r="C464" s="48" t="s">
        <v>33</v>
      </c>
      <c r="D464" s="50">
        <v>493.45</v>
      </c>
      <c r="E464" s="22">
        <f t="shared" si="16"/>
        <v>5921.4</v>
      </c>
      <c r="F464" s="22">
        <f t="shared" si="17"/>
        <v>0.25900167961368886</v>
      </c>
    </row>
    <row r="465" spans="1:6" ht="12.75">
      <c r="A465" s="11"/>
      <c r="B465" s="10" t="s">
        <v>36</v>
      </c>
      <c r="C465" s="48" t="s">
        <v>33</v>
      </c>
      <c r="D465" s="50">
        <v>81.64</v>
      </c>
      <c r="E465" s="24">
        <f t="shared" si="16"/>
        <v>979.6800000000001</v>
      </c>
      <c r="F465" s="24">
        <f t="shared" si="17"/>
        <v>0.04285114423682553</v>
      </c>
    </row>
    <row r="466" spans="1:6" ht="13.5" thickBot="1">
      <c r="A466" s="11"/>
      <c r="B466" s="10" t="s">
        <v>376</v>
      </c>
      <c r="C466" s="48" t="s">
        <v>33</v>
      </c>
      <c r="D466" s="50">
        <v>851.62</v>
      </c>
      <c r="E466" s="22">
        <f t="shared" si="16"/>
        <v>10219.44</v>
      </c>
      <c r="F466" s="22">
        <f t="shared" si="17"/>
        <v>0.4469976905311778</v>
      </c>
    </row>
    <row r="467" spans="1:6" ht="13.5" thickBot="1">
      <c r="A467" s="18" t="s">
        <v>9</v>
      </c>
      <c r="B467" s="20" t="s">
        <v>37</v>
      </c>
      <c r="C467" s="46"/>
      <c r="D467" s="47">
        <v>4381.58</v>
      </c>
      <c r="E467" s="21">
        <f t="shared" si="16"/>
        <v>52578.96</v>
      </c>
      <c r="F467" s="21">
        <f t="shared" si="17"/>
        <v>2.2998005458744486</v>
      </c>
    </row>
    <row r="468" spans="1:6" ht="12.75">
      <c r="A468" s="25"/>
      <c r="B468" s="26" t="s">
        <v>38</v>
      </c>
      <c r="C468" s="48"/>
      <c r="D468" s="23"/>
      <c r="E468" s="23"/>
      <c r="F468" s="23"/>
    </row>
    <row r="469" spans="1:6" ht="12.75">
      <c r="A469" s="25"/>
      <c r="B469" s="10" t="s">
        <v>395</v>
      </c>
      <c r="C469" s="48" t="s">
        <v>33</v>
      </c>
      <c r="D469" s="50">
        <v>2260.38</v>
      </c>
      <c r="E469" s="24">
        <f>D469*12</f>
        <v>27124.56</v>
      </c>
      <c r="F469" s="24">
        <f t="shared" si="17"/>
        <v>1.1864266218769683</v>
      </c>
    </row>
    <row r="470" spans="1:6" ht="12.75">
      <c r="A470" s="25"/>
      <c r="B470" s="26" t="s">
        <v>39</v>
      </c>
      <c r="C470" s="48"/>
      <c r="D470" s="23"/>
      <c r="E470" s="23"/>
      <c r="F470" s="23"/>
    </row>
    <row r="471" spans="1:6" ht="12.75">
      <c r="A471" s="25"/>
      <c r="B471" s="10" t="s">
        <v>396</v>
      </c>
      <c r="C471" s="48" t="s">
        <v>33</v>
      </c>
      <c r="D471" s="50">
        <v>1890.59</v>
      </c>
      <c r="E471" s="24">
        <f>D471*12</f>
        <v>22687.079999999998</v>
      </c>
      <c r="F471" s="24">
        <f t="shared" si="17"/>
        <v>0.992331513751837</v>
      </c>
    </row>
    <row r="472" spans="1:6" ht="12.75">
      <c r="A472" s="25"/>
      <c r="B472" s="10" t="s">
        <v>40</v>
      </c>
      <c r="C472" s="48" t="s">
        <v>33</v>
      </c>
      <c r="D472" s="50">
        <v>85.81</v>
      </c>
      <c r="E472" s="24">
        <f>D472*12</f>
        <v>1029.72</v>
      </c>
      <c r="F472" s="24">
        <f t="shared" si="17"/>
        <v>0.04503989082511022</v>
      </c>
    </row>
    <row r="473" spans="1:6" ht="13.5" thickBot="1">
      <c r="A473" s="25"/>
      <c r="B473" s="10" t="s">
        <v>41</v>
      </c>
      <c r="C473" s="48" t="s">
        <v>33</v>
      </c>
      <c r="D473" s="50">
        <v>144.8</v>
      </c>
      <c r="E473" s="24">
        <f>D473*12</f>
        <v>1737.6000000000001</v>
      </c>
      <c r="F473" s="24">
        <f t="shared" si="17"/>
        <v>0.07600251942053328</v>
      </c>
    </row>
    <row r="474" spans="1:6" ht="13.5" thickBot="1">
      <c r="A474" s="18" t="s">
        <v>12</v>
      </c>
      <c r="B474" s="20" t="s">
        <v>42</v>
      </c>
      <c r="C474" s="46"/>
      <c r="D474" s="47">
        <v>8497.52</v>
      </c>
      <c r="E474" s="21">
        <f>D474*12</f>
        <v>101970.24</v>
      </c>
      <c r="F474" s="21">
        <f t="shared" si="17"/>
        <v>4.460172160403108</v>
      </c>
    </row>
    <row r="475" spans="1:6" ht="12.75">
      <c r="A475" s="25"/>
      <c r="B475" s="10" t="s">
        <v>379</v>
      </c>
      <c r="C475" s="48" t="s">
        <v>33</v>
      </c>
      <c r="D475" s="50">
        <v>1484.15</v>
      </c>
      <c r="E475" s="24">
        <f>D475*12</f>
        <v>17809.800000000003</v>
      </c>
      <c r="F475" s="24">
        <f t="shared" si="17"/>
        <v>0.7789995800965778</v>
      </c>
    </row>
    <row r="476" spans="1:6" ht="12.75">
      <c r="A476" s="25"/>
      <c r="B476" s="10" t="s">
        <v>380</v>
      </c>
      <c r="C476" s="48"/>
      <c r="D476" s="23"/>
      <c r="E476" s="23"/>
      <c r="F476" s="23"/>
    </row>
    <row r="477" spans="1:6" ht="12.75">
      <c r="A477" s="25"/>
      <c r="B477" s="10" t="s">
        <v>397</v>
      </c>
      <c r="C477" s="48" t="s">
        <v>33</v>
      </c>
      <c r="D477" s="50">
        <v>558.57</v>
      </c>
      <c r="E477" s="24">
        <f aca="true" t="shared" si="18" ref="E477:E484">D477*12</f>
        <v>6702.84</v>
      </c>
      <c r="F477" s="24">
        <f t="shared" si="17"/>
        <v>0.2931818181818182</v>
      </c>
    </row>
    <row r="478" spans="1:6" ht="12.75">
      <c r="A478" s="25"/>
      <c r="B478" s="10" t="s">
        <v>382</v>
      </c>
      <c r="C478" s="48" t="s">
        <v>33</v>
      </c>
      <c r="D478" s="50">
        <v>2103.92</v>
      </c>
      <c r="E478" s="24">
        <f t="shared" si="18"/>
        <v>25247.04</v>
      </c>
      <c r="F478" s="24">
        <f t="shared" si="17"/>
        <v>1.1043040100776822</v>
      </c>
    </row>
    <row r="479" spans="1:6" ht="12.75">
      <c r="A479" s="25"/>
      <c r="B479" s="10" t="s">
        <v>43</v>
      </c>
      <c r="C479" s="48" t="s">
        <v>33</v>
      </c>
      <c r="D479" s="50">
        <v>3778.01</v>
      </c>
      <c r="E479" s="24">
        <f t="shared" si="18"/>
        <v>45336.12</v>
      </c>
      <c r="F479" s="24">
        <f t="shared" si="17"/>
        <v>1.9829991601931556</v>
      </c>
    </row>
    <row r="480" spans="1:6" ht="12.75">
      <c r="A480" s="25"/>
      <c r="B480" s="10" t="s">
        <v>383</v>
      </c>
      <c r="C480" s="48" t="s">
        <v>33</v>
      </c>
      <c r="D480" s="50">
        <v>252.79</v>
      </c>
      <c r="E480" s="24">
        <f t="shared" si="18"/>
        <v>3033.48</v>
      </c>
      <c r="F480" s="24">
        <f t="shared" si="17"/>
        <v>0.1326842326264959</v>
      </c>
    </row>
    <row r="481" spans="1:6" ht="13.5" thickBot="1">
      <c r="A481" s="25"/>
      <c r="B481" s="10" t="s">
        <v>44</v>
      </c>
      <c r="C481" s="48" t="s">
        <v>33</v>
      </c>
      <c r="D481" s="50">
        <v>320.07</v>
      </c>
      <c r="E481" s="24">
        <f t="shared" si="18"/>
        <v>3840.84</v>
      </c>
      <c r="F481" s="24">
        <f t="shared" si="17"/>
        <v>0.16799811043460003</v>
      </c>
    </row>
    <row r="482" spans="1:6" ht="13.5" thickBot="1">
      <c r="A482" s="18"/>
      <c r="B482" s="27" t="s">
        <v>45</v>
      </c>
      <c r="C482" s="28" t="s">
        <v>33</v>
      </c>
      <c r="D482" s="47">
        <v>19195.79</v>
      </c>
      <c r="E482" s="21">
        <f t="shared" si="18"/>
        <v>230349.48</v>
      </c>
      <c r="F482" s="21">
        <f t="shared" si="17"/>
        <v>10.07547239134999</v>
      </c>
    </row>
    <row r="483" spans="1:6" ht="12.75">
      <c r="A483" s="29" t="s">
        <v>14</v>
      </c>
      <c r="B483" s="30" t="s">
        <v>373</v>
      </c>
      <c r="C483" s="31" t="s">
        <v>33</v>
      </c>
      <c r="D483" s="51">
        <v>1721.16</v>
      </c>
      <c r="E483" s="32">
        <f t="shared" si="18"/>
        <v>20653.920000000002</v>
      </c>
      <c r="F483" s="32">
        <f t="shared" si="17"/>
        <v>0.9034012177199244</v>
      </c>
    </row>
    <row r="484" spans="1:6" ht="12.75">
      <c r="A484" s="29" t="s">
        <v>16</v>
      </c>
      <c r="B484" s="30" t="s">
        <v>267</v>
      </c>
      <c r="C484" s="31" t="s">
        <v>33</v>
      </c>
      <c r="D484" s="51">
        <v>3795.16</v>
      </c>
      <c r="E484" s="32">
        <f t="shared" si="18"/>
        <v>45541.92</v>
      </c>
      <c r="F484" s="32">
        <f t="shared" si="17"/>
        <v>1.9920008398068443</v>
      </c>
    </row>
    <row r="485" spans="1:6" ht="13.5" thickBot="1">
      <c r="A485" s="29" t="s">
        <v>18</v>
      </c>
      <c r="B485" s="30" t="s">
        <v>46</v>
      </c>
      <c r="C485" s="31" t="s">
        <v>33</v>
      </c>
      <c r="D485" s="33" t="s">
        <v>35</v>
      </c>
      <c r="E485" s="33"/>
      <c r="F485" s="33"/>
    </row>
    <row r="486" spans="1:6" ht="17.25" customHeight="1" thickBot="1">
      <c r="A486" s="18"/>
      <c r="B486" s="20" t="s">
        <v>47</v>
      </c>
      <c r="C486" s="34" t="s">
        <v>33</v>
      </c>
      <c r="D486" s="52">
        <v>24712.11</v>
      </c>
      <c r="E486" s="35">
        <f>D486*12</f>
        <v>296545.32</v>
      </c>
      <c r="F486" s="35">
        <f t="shared" si="17"/>
        <v>12.970874448876758</v>
      </c>
    </row>
    <row r="487" spans="1:6" ht="14.25" customHeight="1" thickBot="1">
      <c r="A487" s="29" t="s">
        <v>21</v>
      </c>
      <c r="B487" s="30" t="s">
        <v>384</v>
      </c>
      <c r="C487" s="31" t="s">
        <v>33</v>
      </c>
      <c r="D487" s="51">
        <v>741.36</v>
      </c>
      <c r="E487" s="32">
        <f>D487*12</f>
        <v>8896.32</v>
      </c>
      <c r="F487" s="32">
        <f t="shared" si="17"/>
        <v>0.3891245013646861</v>
      </c>
    </row>
    <row r="488" spans="1:6" ht="20.25" customHeight="1" thickBot="1">
      <c r="A488" s="18" t="s">
        <v>23</v>
      </c>
      <c r="B488" s="20" t="s">
        <v>48</v>
      </c>
      <c r="C488" s="34" t="s">
        <v>33</v>
      </c>
      <c r="D488" s="52">
        <v>25453.47</v>
      </c>
      <c r="E488" s="35">
        <f>D488*12</f>
        <v>305441.64</v>
      </c>
      <c r="F488" s="35">
        <f t="shared" si="17"/>
        <v>13.359998950241446</v>
      </c>
    </row>
    <row r="490" ht="31.5" customHeight="1">
      <c r="F490" s="36" t="s">
        <v>79</v>
      </c>
    </row>
    <row r="491" spans="1:4" s="2" customFormat="1" ht="15">
      <c r="A491" s="61" t="s">
        <v>0</v>
      </c>
      <c r="B491" s="61"/>
      <c r="C491" s="61"/>
      <c r="D491" s="61"/>
    </row>
    <row r="492" spans="1:4" ht="12.75">
      <c r="A492" s="62" t="s">
        <v>80</v>
      </c>
      <c r="B492" s="62"/>
      <c r="C492" s="62"/>
      <c r="D492" s="62"/>
    </row>
    <row r="493" spans="1:4" ht="13.5" customHeight="1">
      <c r="A493" s="63" t="s">
        <v>2</v>
      </c>
      <c r="B493" s="63"/>
      <c r="C493" s="63"/>
      <c r="D493" s="63"/>
    </row>
    <row r="494" ht="12.75">
      <c r="A494" s="3" t="s">
        <v>81</v>
      </c>
    </row>
    <row r="495" ht="12.75">
      <c r="A495" s="3" t="s">
        <v>4</v>
      </c>
    </row>
    <row r="496" ht="12.75">
      <c r="A496" s="4" t="s">
        <v>82</v>
      </c>
    </row>
    <row r="497" spans="1:4" ht="11.25" customHeight="1">
      <c r="A497" s="5" t="s">
        <v>6</v>
      </c>
      <c r="B497" s="6" t="s">
        <v>7</v>
      </c>
      <c r="C497" s="7" t="s">
        <v>8</v>
      </c>
      <c r="D497" s="8">
        <v>114</v>
      </c>
    </row>
    <row r="498" spans="1:4" ht="10.5" customHeight="1">
      <c r="A498" s="9" t="s">
        <v>9</v>
      </c>
      <c r="B498" s="10" t="s">
        <v>10</v>
      </c>
      <c r="C498" s="11" t="s">
        <v>11</v>
      </c>
      <c r="D498" s="12">
        <v>1</v>
      </c>
    </row>
    <row r="499" spans="1:4" ht="10.5" customHeight="1">
      <c r="A499" s="9" t="s">
        <v>12</v>
      </c>
      <c r="B499" s="10" t="s">
        <v>13</v>
      </c>
      <c r="C499" s="11" t="s">
        <v>8</v>
      </c>
      <c r="D499" s="14">
        <v>0.57</v>
      </c>
    </row>
    <row r="500" spans="1:4" ht="10.5" customHeight="1">
      <c r="A500" s="9" t="s">
        <v>14</v>
      </c>
      <c r="B500" s="10" t="s">
        <v>15</v>
      </c>
      <c r="C500" s="11" t="s">
        <v>8</v>
      </c>
      <c r="D500" s="14">
        <v>0.26</v>
      </c>
    </row>
    <row r="501" spans="1:4" ht="10.5" customHeight="1">
      <c r="A501" s="9" t="s">
        <v>16</v>
      </c>
      <c r="B501" s="10" t="s">
        <v>17</v>
      </c>
      <c r="C501" s="11" t="s">
        <v>8</v>
      </c>
      <c r="D501" s="13">
        <v>0.3</v>
      </c>
    </row>
    <row r="502" spans="1:4" ht="10.5" customHeight="1">
      <c r="A502" s="9" t="s">
        <v>18</v>
      </c>
      <c r="B502" s="10" t="s">
        <v>19</v>
      </c>
      <c r="C502" s="11" t="s">
        <v>20</v>
      </c>
      <c r="D502" s="13">
        <v>286.8</v>
      </c>
    </row>
    <row r="503" spans="1:4" ht="12.75">
      <c r="A503" s="9" t="s">
        <v>21</v>
      </c>
      <c r="B503" s="10" t="s">
        <v>22</v>
      </c>
      <c r="C503" s="11" t="s">
        <v>20</v>
      </c>
      <c r="D503" s="12">
        <v>0</v>
      </c>
    </row>
    <row r="504" spans="1:4" ht="10.5" customHeight="1">
      <c r="A504" s="9" t="s">
        <v>23</v>
      </c>
      <c r="B504" s="10" t="s">
        <v>24</v>
      </c>
      <c r="C504" s="11" t="s">
        <v>20</v>
      </c>
      <c r="D504" s="12">
        <v>773</v>
      </c>
    </row>
    <row r="505" spans="1:4" ht="12.75">
      <c r="A505" s="9" t="s">
        <v>25</v>
      </c>
      <c r="B505" s="10" t="s">
        <v>26</v>
      </c>
      <c r="C505" s="11" t="s">
        <v>20</v>
      </c>
      <c r="D505" s="12">
        <v>243</v>
      </c>
    </row>
    <row r="506" spans="1:4" ht="10.5" customHeight="1" thickBot="1">
      <c r="A506" s="15"/>
      <c r="B506" s="16"/>
      <c r="C506" s="17"/>
      <c r="D506" s="17"/>
    </row>
    <row r="507" spans="1:6" ht="24.75" customHeight="1" thickBot="1">
      <c r="A507" s="18" t="s">
        <v>27</v>
      </c>
      <c r="B507" s="19" t="s">
        <v>28</v>
      </c>
      <c r="C507" s="19" t="s">
        <v>29</v>
      </c>
      <c r="D507" s="18" t="s">
        <v>30</v>
      </c>
      <c r="E507" s="18" t="s">
        <v>264</v>
      </c>
      <c r="F507" s="18" t="s">
        <v>265</v>
      </c>
    </row>
    <row r="508" spans="1:6" ht="13.5" thickBot="1">
      <c r="A508" s="18" t="s">
        <v>6</v>
      </c>
      <c r="B508" s="20" t="s">
        <v>31</v>
      </c>
      <c r="C508" s="46"/>
      <c r="D508" s="47">
        <v>7006.35</v>
      </c>
      <c r="E508" s="21">
        <f aca="true" t="shared" si="19" ref="E508:E515">D508*12</f>
        <v>84076.20000000001</v>
      </c>
      <c r="F508" s="21">
        <f>D508/2052.9</f>
        <v>3.4129036972088267</v>
      </c>
    </row>
    <row r="509" spans="1:6" ht="12.75">
      <c r="A509" s="11"/>
      <c r="B509" s="10" t="s">
        <v>32</v>
      </c>
      <c r="C509" s="48" t="s">
        <v>33</v>
      </c>
      <c r="D509" s="49">
        <v>2998.33</v>
      </c>
      <c r="E509" s="22">
        <f t="shared" si="19"/>
        <v>35979.96</v>
      </c>
      <c r="F509" s="22">
        <f aca="true" t="shared" si="20" ref="F509:F536">D509/2052.9</f>
        <v>1.4605338789030151</v>
      </c>
    </row>
    <row r="510" spans="1:6" ht="12.75">
      <c r="A510" s="11"/>
      <c r="B510" s="10" t="s">
        <v>34</v>
      </c>
      <c r="C510" s="48" t="s">
        <v>33</v>
      </c>
      <c r="D510" s="50">
        <v>616.58</v>
      </c>
      <c r="E510" s="22">
        <f t="shared" si="19"/>
        <v>7398.960000000001</v>
      </c>
      <c r="F510" s="22">
        <f t="shared" si="20"/>
        <v>0.3003458522090701</v>
      </c>
    </row>
    <row r="511" spans="1:6" ht="12.75">
      <c r="A511" s="11"/>
      <c r="B511" s="10" t="s">
        <v>374</v>
      </c>
      <c r="C511" s="48" t="s">
        <v>33</v>
      </c>
      <c r="D511" s="49">
        <v>1852.6</v>
      </c>
      <c r="E511" s="22">
        <f t="shared" si="19"/>
        <v>22231.199999999997</v>
      </c>
      <c r="F511" s="22">
        <f t="shared" si="20"/>
        <v>0.9024307077792391</v>
      </c>
    </row>
    <row r="512" spans="1:6" ht="12.75">
      <c r="A512" s="11"/>
      <c r="B512" s="10" t="s">
        <v>375</v>
      </c>
      <c r="C512" s="48" t="s">
        <v>33</v>
      </c>
      <c r="D512" s="50">
        <v>531.7</v>
      </c>
      <c r="E512" s="22">
        <f t="shared" si="19"/>
        <v>6380.400000000001</v>
      </c>
      <c r="F512" s="22">
        <f t="shared" si="20"/>
        <v>0.25899946417263386</v>
      </c>
    </row>
    <row r="513" spans="1:6" ht="12.75">
      <c r="A513" s="11"/>
      <c r="B513" s="10" t="s">
        <v>36</v>
      </c>
      <c r="C513" s="48" t="s">
        <v>33</v>
      </c>
      <c r="D513" s="50">
        <v>89.49</v>
      </c>
      <c r="E513" s="24">
        <f t="shared" si="19"/>
        <v>1073.8799999999999</v>
      </c>
      <c r="F513" s="24">
        <f t="shared" si="20"/>
        <v>0.04359199181645477</v>
      </c>
    </row>
    <row r="514" spans="1:6" ht="13.5" thickBot="1">
      <c r="A514" s="11"/>
      <c r="B514" s="10" t="s">
        <v>376</v>
      </c>
      <c r="C514" s="48" t="s">
        <v>33</v>
      </c>
      <c r="D514" s="50">
        <v>917.65</v>
      </c>
      <c r="E514" s="22">
        <f t="shared" si="19"/>
        <v>11011.8</v>
      </c>
      <c r="F514" s="22">
        <f t="shared" si="20"/>
        <v>0.4470018023284134</v>
      </c>
    </row>
    <row r="515" spans="1:6" ht="13.5" thickBot="1">
      <c r="A515" s="18" t="s">
        <v>9</v>
      </c>
      <c r="B515" s="20" t="s">
        <v>37</v>
      </c>
      <c r="C515" s="46"/>
      <c r="D515" s="47">
        <v>4392.8</v>
      </c>
      <c r="E515" s="21">
        <f t="shared" si="19"/>
        <v>52713.600000000006</v>
      </c>
      <c r="F515" s="21">
        <f t="shared" si="20"/>
        <v>2.1398022309903064</v>
      </c>
    </row>
    <row r="516" spans="1:6" ht="12.75">
      <c r="A516" s="25"/>
      <c r="B516" s="26" t="s">
        <v>38</v>
      </c>
      <c r="C516" s="48"/>
      <c r="D516" s="23"/>
      <c r="E516" s="23"/>
      <c r="F516" s="23"/>
    </row>
    <row r="517" spans="1:6" ht="12.75">
      <c r="A517" s="25"/>
      <c r="B517" s="10" t="s">
        <v>395</v>
      </c>
      <c r="C517" s="48" t="s">
        <v>33</v>
      </c>
      <c r="D517" s="50">
        <v>2260.38</v>
      </c>
      <c r="E517" s="24">
        <f>D517*12</f>
        <v>27124.56</v>
      </c>
      <c r="F517" s="24">
        <f t="shared" si="20"/>
        <v>1.1010667835744556</v>
      </c>
    </row>
    <row r="518" spans="1:6" ht="12.75">
      <c r="A518" s="25"/>
      <c r="B518" s="26" t="s">
        <v>39</v>
      </c>
      <c r="C518" s="48"/>
      <c r="D518" s="23"/>
      <c r="E518" s="23"/>
      <c r="F518" s="23"/>
    </row>
    <row r="519" spans="1:6" ht="12.75">
      <c r="A519" s="25"/>
      <c r="B519" s="10" t="s">
        <v>396</v>
      </c>
      <c r="C519" s="48" t="s">
        <v>33</v>
      </c>
      <c r="D519" s="50">
        <v>1890.59</v>
      </c>
      <c r="E519" s="24">
        <f>D519*12</f>
        <v>22687.079999999998</v>
      </c>
      <c r="F519" s="24">
        <f t="shared" si="20"/>
        <v>0.9209362365434263</v>
      </c>
    </row>
    <row r="520" spans="1:6" ht="12.75">
      <c r="A520" s="25"/>
      <c r="B520" s="10" t="s">
        <v>40</v>
      </c>
      <c r="C520" s="48" t="s">
        <v>33</v>
      </c>
      <c r="D520" s="50">
        <v>85.81</v>
      </c>
      <c r="E520" s="24">
        <f>D520*12</f>
        <v>1029.72</v>
      </c>
      <c r="F520" s="24">
        <f t="shared" si="20"/>
        <v>0.041799405718739344</v>
      </c>
    </row>
    <row r="521" spans="1:6" ht="13.5" thickBot="1">
      <c r="A521" s="25"/>
      <c r="B521" s="10" t="s">
        <v>41</v>
      </c>
      <c r="C521" s="48" t="s">
        <v>33</v>
      </c>
      <c r="D521" s="50">
        <v>156.02</v>
      </c>
      <c r="E521" s="24">
        <f>D521*12</f>
        <v>1872.2400000000002</v>
      </c>
      <c r="F521" s="24">
        <f t="shared" si="20"/>
        <v>0.07599980515368503</v>
      </c>
    </row>
    <row r="522" spans="1:6" ht="13.5" thickBot="1">
      <c r="A522" s="18" t="s">
        <v>12</v>
      </c>
      <c r="B522" s="20" t="s">
        <v>42</v>
      </c>
      <c r="C522" s="46"/>
      <c r="D522" s="47">
        <v>9284.79</v>
      </c>
      <c r="E522" s="21">
        <f>D522*12</f>
        <v>111417.48000000001</v>
      </c>
      <c r="F522" s="21">
        <f t="shared" si="20"/>
        <v>4.522767791904136</v>
      </c>
    </row>
    <row r="523" spans="1:6" ht="12.75">
      <c r="A523" s="25"/>
      <c r="B523" s="10" t="s">
        <v>379</v>
      </c>
      <c r="C523" s="48" t="s">
        <v>33</v>
      </c>
      <c r="D523" s="50">
        <v>1599.21</v>
      </c>
      <c r="E523" s="24">
        <f>D523*12</f>
        <v>19190.52</v>
      </c>
      <c r="F523" s="24">
        <f t="shared" si="20"/>
        <v>0.7790004384042086</v>
      </c>
    </row>
    <row r="524" spans="1:6" ht="12.75">
      <c r="A524" s="25"/>
      <c r="B524" s="10" t="s">
        <v>380</v>
      </c>
      <c r="C524" s="48"/>
      <c r="D524" s="23"/>
      <c r="E524" s="23"/>
      <c r="F524" s="23"/>
    </row>
    <row r="525" spans="1:6" ht="12.75">
      <c r="A525" s="25"/>
      <c r="B525" s="10" t="s">
        <v>398</v>
      </c>
      <c r="C525" s="48" t="s">
        <v>33</v>
      </c>
      <c r="D525" s="50">
        <v>548.94</v>
      </c>
      <c r="E525" s="24">
        <f aca="true" t="shared" si="21" ref="E525:E532">D525*12</f>
        <v>6587.280000000001</v>
      </c>
      <c r="F525" s="24">
        <f t="shared" si="20"/>
        <v>0.26739734034780066</v>
      </c>
    </row>
    <row r="526" spans="1:6" ht="12.75">
      <c r="A526" s="25"/>
      <c r="B526" s="10" t="s">
        <v>382</v>
      </c>
      <c r="C526" s="48" t="s">
        <v>33</v>
      </c>
      <c r="D526" s="50">
        <v>2468.06</v>
      </c>
      <c r="E526" s="24">
        <f t="shared" si="21"/>
        <v>29616.72</v>
      </c>
      <c r="F526" s="24">
        <f t="shared" si="20"/>
        <v>1.2022309903063957</v>
      </c>
    </row>
    <row r="527" spans="1:6" ht="12.75">
      <c r="A527" s="25"/>
      <c r="B527" s="10" t="s">
        <v>43</v>
      </c>
      <c r="C527" s="48" t="s">
        <v>33</v>
      </c>
      <c r="D527" s="50">
        <v>4070.9</v>
      </c>
      <c r="E527" s="24">
        <f t="shared" si="21"/>
        <v>48850.8</v>
      </c>
      <c r="F527" s="24">
        <f t="shared" si="20"/>
        <v>1.9829996590189487</v>
      </c>
    </row>
    <row r="528" spans="1:6" ht="12.75">
      <c r="A528" s="25"/>
      <c r="B528" s="10" t="s">
        <v>383</v>
      </c>
      <c r="C528" s="48" t="s">
        <v>33</v>
      </c>
      <c r="D528" s="50">
        <v>252.79</v>
      </c>
      <c r="E528" s="24">
        <f t="shared" si="21"/>
        <v>3033.48</v>
      </c>
      <c r="F528" s="24">
        <f t="shared" si="20"/>
        <v>0.12313799990257683</v>
      </c>
    </row>
    <row r="529" spans="1:6" ht="13.5" thickBot="1">
      <c r="A529" s="25"/>
      <c r="B529" s="10" t="s">
        <v>44</v>
      </c>
      <c r="C529" s="48" t="s">
        <v>33</v>
      </c>
      <c r="D529" s="50">
        <v>344.89</v>
      </c>
      <c r="E529" s="24">
        <f t="shared" si="21"/>
        <v>4138.68</v>
      </c>
      <c r="F529" s="24">
        <f t="shared" si="20"/>
        <v>0.16800136392420478</v>
      </c>
    </row>
    <row r="530" spans="1:6" ht="13.5" thickBot="1">
      <c r="A530" s="18"/>
      <c r="B530" s="27" t="s">
        <v>45</v>
      </c>
      <c r="C530" s="28" t="s">
        <v>33</v>
      </c>
      <c r="D530" s="47">
        <v>20683.94</v>
      </c>
      <c r="E530" s="21">
        <f t="shared" si="21"/>
        <v>248207.27999999997</v>
      </c>
      <c r="F530" s="21">
        <f t="shared" si="20"/>
        <v>10.075473720103268</v>
      </c>
    </row>
    <row r="531" spans="1:6" ht="12.75">
      <c r="A531" s="29" t="s">
        <v>14</v>
      </c>
      <c r="B531" s="30" t="s">
        <v>373</v>
      </c>
      <c r="C531" s="31" t="s">
        <v>33</v>
      </c>
      <c r="D531" s="51">
        <v>1854.59</v>
      </c>
      <c r="E531" s="32">
        <f t="shared" si="21"/>
        <v>22255.079999999998</v>
      </c>
      <c r="F531" s="32">
        <f t="shared" si="20"/>
        <v>0.9034000681962101</v>
      </c>
    </row>
    <row r="532" spans="1:6" ht="12.75">
      <c r="A532" s="29" t="s">
        <v>16</v>
      </c>
      <c r="B532" s="30" t="s">
        <v>267</v>
      </c>
      <c r="C532" s="31" t="s">
        <v>33</v>
      </c>
      <c r="D532" s="51">
        <v>4089.38</v>
      </c>
      <c r="E532" s="32">
        <f t="shared" si="21"/>
        <v>49072.56</v>
      </c>
      <c r="F532" s="32">
        <f t="shared" si="20"/>
        <v>1.9920015587705198</v>
      </c>
    </row>
    <row r="533" spans="1:6" ht="13.5" thickBot="1">
      <c r="A533" s="29" t="s">
        <v>18</v>
      </c>
      <c r="B533" s="30" t="s">
        <v>46</v>
      </c>
      <c r="C533" s="31" t="s">
        <v>33</v>
      </c>
      <c r="D533" s="33" t="s">
        <v>35</v>
      </c>
      <c r="E533" s="33"/>
      <c r="F533" s="33"/>
    </row>
    <row r="534" spans="1:6" ht="17.25" customHeight="1" thickBot="1">
      <c r="A534" s="18"/>
      <c r="B534" s="20" t="s">
        <v>47</v>
      </c>
      <c r="C534" s="34" t="s">
        <v>33</v>
      </c>
      <c r="D534" s="52">
        <v>26627.9</v>
      </c>
      <c r="E534" s="35">
        <f>D534*12</f>
        <v>319534.80000000005</v>
      </c>
      <c r="F534" s="35">
        <f t="shared" si="20"/>
        <v>12.970870475912124</v>
      </c>
    </row>
    <row r="535" spans="1:6" ht="14.25" customHeight="1" thickBot="1">
      <c r="A535" s="29" t="s">
        <v>21</v>
      </c>
      <c r="B535" s="30" t="s">
        <v>384</v>
      </c>
      <c r="C535" s="31" t="s">
        <v>33</v>
      </c>
      <c r="D535" s="51">
        <v>798.84</v>
      </c>
      <c r="E535" s="32">
        <f>D535*12</f>
        <v>9586.08</v>
      </c>
      <c r="F535" s="32">
        <f t="shared" si="20"/>
        <v>0.389127575624726</v>
      </c>
    </row>
    <row r="536" spans="1:6" ht="20.25" customHeight="1" thickBot="1">
      <c r="A536" s="18" t="s">
        <v>23</v>
      </c>
      <c r="B536" s="20" t="s">
        <v>48</v>
      </c>
      <c r="C536" s="34" t="s">
        <v>33</v>
      </c>
      <c r="D536" s="52">
        <v>27426.74</v>
      </c>
      <c r="E536" s="35">
        <f>D536*12</f>
        <v>329120.88</v>
      </c>
      <c r="F536" s="35">
        <f t="shared" si="20"/>
        <v>13.35999805153685</v>
      </c>
    </row>
    <row r="538" ht="31.5" customHeight="1">
      <c r="F538" s="36" t="s">
        <v>83</v>
      </c>
    </row>
    <row r="539" spans="1:4" s="2" customFormat="1" ht="15">
      <c r="A539" s="61" t="s">
        <v>0</v>
      </c>
      <c r="B539" s="61"/>
      <c r="C539" s="61"/>
      <c r="D539" s="61"/>
    </row>
    <row r="540" spans="1:4" ht="12.75">
      <c r="A540" s="62" t="s">
        <v>84</v>
      </c>
      <c r="B540" s="62"/>
      <c r="C540" s="62"/>
      <c r="D540" s="62"/>
    </row>
    <row r="541" spans="1:4" ht="13.5" customHeight="1">
      <c r="A541" s="63" t="s">
        <v>2</v>
      </c>
      <c r="B541" s="63"/>
      <c r="C541" s="63"/>
      <c r="D541" s="63"/>
    </row>
    <row r="542" spans="1:4" ht="12.75">
      <c r="A542" s="53" t="s">
        <v>85</v>
      </c>
      <c r="C542" s="41"/>
      <c r="D542" s="41"/>
    </row>
    <row r="543" spans="1:4" ht="12.75">
      <c r="A543" s="53" t="s">
        <v>498</v>
      </c>
      <c r="C543" s="41"/>
      <c r="D543" s="41"/>
    </row>
    <row r="544" spans="1:4" ht="12.75">
      <c r="A544" s="4" t="s">
        <v>499</v>
      </c>
      <c r="C544" s="41"/>
      <c r="D544" s="41"/>
    </row>
    <row r="545" spans="1:4" ht="11.25" customHeight="1">
      <c r="A545" s="5" t="s">
        <v>6</v>
      </c>
      <c r="B545" s="6" t="s">
        <v>7</v>
      </c>
      <c r="C545" s="54" t="s">
        <v>8</v>
      </c>
      <c r="D545" s="55">
        <v>104</v>
      </c>
    </row>
    <row r="546" spans="1:4" ht="10.5" customHeight="1">
      <c r="A546" s="9" t="s">
        <v>9</v>
      </c>
      <c r="B546" s="10" t="s">
        <v>10</v>
      </c>
      <c r="C546" s="48" t="s">
        <v>11</v>
      </c>
      <c r="D546" s="56">
        <v>1</v>
      </c>
    </row>
    <row r="547" spans="1:4" ht="10.5" customHeight="1">
      <c r="A547" s="9" t="s">
        <v>12</v>
      </c>
      <c r="B547" s="10" t="s">
        <v>13</v>
      </c>
      <c r="C547" s="48" t="s">
        <v>8</v>
      </c>
      <c r="D547" s="58">
        <v>0.57</v>
      </c>
    </row>
    <row r="548" spans="1:4" ht="10.5" customHeight="1">
      <c r="A548" s="9" t="s">
        <v>14</v>
      </c>
      <c r="B548" s="10" t="s">
        <v>15</v>
      </c>
      <c r="C548" s="48" t="s">
        <v>8</v>
      </c>
      <c r="D548" s="58">
        <v>0.26</v>
      </c>
    </row>
    <row r="549" spans="1:4" ht="10.5" customHeight="1">
      <c r="A549" s="9" t="s">
        <v>16</v>
      </c>
      <c r="B549" s="10" t="s">
        <v>17</v>
      </c>
      <c r="C549" s="48" t="s">
        <v>8</v>
      </c>
      <c r="D549" s="58">
        <v>0.29</v>
      </c>
    </row>
    <row r="550" spans="1:4" ht="10.5" customHeight="1">
      <c r="A550" s="9" t="s">
        <v>18</v>
      </c>
      <c r="B550" s="10" t="s">
        <v>19</v>
      </c>
      <c r="C550" s="48" t="s">
        <v>20</v>
      </c>
      <c r="D550" s="57">
        <v>286.8</v>
      </c>
    </row>
    <row r="551" spans="1:4" ht="12.75">
      <c r="A551" s="9" t="s">
        <v>21</v>
      </c>
      <c r="B551" s="10" t="s">
        <v>22</v>
      </c>
      <c r="C551" s="48" t="s">
        <v>20</v>
      </c>
      <c r="D551" s="56">
        <v>0</v>
      </c>
    </row>
    <row r="552" spans="1:4" ht="10.5" customHeight="1">
      <c r="A552" s="9" t="s">
        <v>23</v>
      </c>
      <c r="B552" s="10" t="s">
        <v>24</v>
      </c>
      <c r="C552" s="48" t="s">
        <v>20</v>
      </c>
      <c r="D552" s="56">
        <v>773</v>
      </c>
    </row>
    <row r="553" spans="1:4" ht="12.75">
      <c r="A553" s="9" t="s">
        <v>25</v>
      </c>
      <c r="B553" s="10" t="s">
        <v>26</v>
      </c>
      <c r="C553" s="48" t="s">
        <v>20</v>
      </c>
      <c r="D553" s="57">
        <v>239.7</v>
      </c>
    </row>
    <row r="554" spans="1:4" ht="10.5" customHeight="1" thickBot="1">
      <c r="A554" s="59"/>
      <c r="B554" s="16"/>
      <c r="C554" s="60"/>
      <c r="D554" s="60"/>
    </row>
    <row r="555" spans="1:6" ht="24.75" customHeight="1" thickBot="1">
      <c r="A555" s="18" t="s">
        <v>27</v>
      </c>
      <c r="B555" s="19" t="s">
        <v>28</v>
      </c>
      <c r="C555" s="19" t="s">
        <v>29</v>
      </c>
      <c r="D555" s="18" t="s">
        <v>30</v>
      </c>
      <c r="E555" s="18" t="s">
        <v>264</v>
      </c>
      <c r="F555" s="18" t="s">
        <v>265</v>
      </c>
    </row>
    <row r="556" spans="1:6" ht="13.5" thickBot="1">
      <c r="A556" s="18" t="s">
        <v>6</v>
      </c>
      <c r="B556" s="20" t="s">
        <v>31</v>
      </c>
      <c r="C556" s="46"/>
      <c r="D556" s="47">
        <v>7157.98</v>
      </c>
      <c r="E556" s="21">
        <f aca="true" t="shared" si="22" ref="E556:E563">D556*12</f>
        <v>85895.76</v>
      </c>
      <c r="F556" s="21">
        <f>D556/2050.2</f>
        <v>3.491356940786265</v>
      </c>
    </row>
    <row r="557" spans="1:6" ht="12.75">
      <c r="A557" s="48"/>
      <c r="B557" s="10" t="s">
        <v>32</v>
      </c>
      <c r="C557" s="48" t="s">
        <v>33</v>
      </c>
      <c r="D557" s="49">
        <v>3155.5</v>
      </c>
      <c r="E557" s="22">
        <f t="shared" si="22"/>
        <v>37866</v>
      </c>
      <c r="F557" s="22">
        <f aca="true" t="shared" si="23" ref="F557:F584">D557/2050.2</f>
        <v>1.5391181348161156</v>
      </c>
    </row>
    <row r="558" spans="1:6" ht="12.75">
      <c r="A558" s="48"/>
      <c r="B558" s="10" t="s">
        <v>34</v>
      </c>
      <c r="C558" s="48" t="s">
        <v>33</v>
      </c>
      <c r="D558" s="50">
        <v>615.38</v>
      </c>
      <c r="E558" s="22">
        <f t="shared" si="22"/>
        <v>7384.5599999999995</v>
      </c>
      <c r="F558" s="22">
        <f t="shared" si="23"/>
        <v>0.3001560823334309</v>
      </c>
    </row>
    <row r="559" spans="1:6" ht="12.75">
      <c r="A559" s="48"/>
      <c r="B559" s="10" t="s">
        <v>374</v>
      </c>
      <c r="C559" s="48" t="s">
        <v>33</v>
      </c>
      <c r="D559" s="49">
        <v>1850.17</v>
      </c>
      <c r="E559" s="22">
        <f t="shared" si="22"/>
        <v>22202.04</v>
      </c>
      <c r="F559" s="22">
        <f t="shared" si="23"/>
        <v>0.902433908886938</v>
      </c>
    </row>
    <row r="560" spans="1:6" ht="12.75">
      <c r="A560" s="48"/>
      <c r="B560" s="10" t="s">
        <v>375</v>
      </c>
      <c r="C560" s="48" t="s">
        <v>33</v>
      </c>
      <c r="D560" s="50">
        <v>531</v>
      </c>
      <c r="E560" s="22">
        <f t="shared" si="22"/>
        <v>6372</v>
      </c>
      <c r="F560" s="22">
        <f t="shared" si="23"/>
        <v>0.2589991220368745</v>
      </c>
    </row>
    <row r="561" spans="1:6" ht="12.75">
      <c r="A561" s="48"/>
      <c r="B561" s="10" t="s">
        <v>36</v>
      </c>
      <c r="C561" s="48" t="s">
        <v>33</v>
      </c>
      <c r="D561" s="50">
        <v>89.49</v>
      </c>
      <c r="E561" s="24">
        <f t="shared" si="22"/>
        <v>1073.8799999999999</v>
      </c>
      <c r="F561" s="24">
        <f t="shared" si="23"/>
        <v>0.04364940005853088</v>
      </c>
    </row>
    <row r="562" spans="1:6" ht="13.5" thickBot="1">
      <c r="A562" s="48"/>
      <c r="B562" s="10" t="s">
        <v>376</v>
      </c>
      <c r="C562" s="48" t="s">
        <v>33</v>
      </c>
      <c r="D562" s="50">
        <v>916.44</v>
      </c>
      <c r="E562" s="22">
        <f t="shared" si="22"/>
        <v>10997.28</v>
      </c>
      <c r="F562" s="22">
        <f t="shared" si="23"/>
        <v>0.44700029265437524</v>
      </c>
    </row>
    <row r="563" spans="1:6" ht="13.5" thickBot="1">
      <c r="A563" s="18" t="s">
        <v>9</v>
      </c>
      <c r="B563" s="20" t="s">
        <v>37</v>
      </c>
      <c r="C563" s="46"/>
      <c r="D563" s="47">
        <v>4328.81</v>
      </c>
      <c r="E563" s="21">
        <f t="shared" si="22"/>
        <v>51945.72</v>
      </c>
      <c r="F563" s="21">
        <f t="shared" si="23"/>
        <v>2.1114086430592143</v>
      </c>
    </row>
    <row r="564" spans="1:6" ht="12.75">
      <c r="A564" s="25"/>
      <c r="B564" s="26" t="s">
        <v>38</v>
      </c>
      <c r="C564" s="48"/>
      <c r="D564" s="23"/>
      <c r="E564" s="23"/>
      <c r="F564" s="23"/>
    </row>
    <row r="565" spans="1:6" ht="12.75">
      <c r="A565" s="25"/>
      <c r="B565" s="10" t="s">
        <v>395</v>
      </c>
      <c r="C565" s="48" t="s">
        <v>33</v>
      </c>
      <c r="D565" s="50">
        <v>2260.38</v>
      </c>
      <c r="E565" s="24">
        <f>D565*12</f>
        <v>27124.56</v>
      </c>
      <c r="F565" s="24">
        <f t="shared" si="23"/>
        <v>1.102516827626573</v>
      </c>
    </row>
    <row r="566" spans="1:6" ht="12.75">
      <c r="A566" s="25"/>
      <c r="B566" s="26" t="s">
        <v>39</v>
      </c>
      <c r="C566" s="48"/>
      <c r="D566" s="23"/>
      <c r="E566" s="23"/>
      <c r="F566" s="23"/>
    </row>
    <row r="567" spans="1:6" ht="12.75">
      <c r="A567" s="25"/>
      <c r="B567" s="10" t="s">
        <v>399</v>
      </c>
      <c r="C567" s="48" t="s">
        <v>33</v>
      </c>
      <c r="D567" s="50">
        <v>1827.57</v>
      </c>
      <c r="E567" s="24">
        <f>D567*12</f>
        <v>21930.84</v>
      </c>
      <c r="F567" s="24">
        <f t="shared" si="23"/>
        <v>0.8914105940883816</v>
      </c>
    </row>
    <row r="568" spans="1:6" ht="12.75">
      <c r="A568" s="25"/>
      <c r="B568" s="10" t="s">
        <v>40</v>
      </c>
      <c r="C568" s="48" t="s">
        <v>33</v>
      </c>
      <c r="D568" s="50">
        <v>85.05</v>
      </c>
      <c r="E568" s="24">
        <f>D568*12</f>
        <v>1020.5999999999999</v>
      </c>
      <c r="F568" s="24">
        <f t="shared" si="23"/>
        <v>0.04148375768217735</v>
      </c>
    </row>
    <row r="569" spans="1:6" ht="13.5" thickBot="1">
      <c r="A569" s="25"/>
      <c r="B569" s="10" t="s">
        <v>41</v>
      </c>
      <c r="C569" s="48" t="s">
        <v>33</v>
      </c>
      <c r="D569" s="50">
        <v>155.82</v>
      </c>
      <c r="E569" s="24">
        <f>D569*12</f>
        <v>1869.84</v>
      </c>
      <c r="F569" s="24">
        <f t="shared" si="23"/>
        <v>0.07600234123500146</v>
      </c>
    </row>
    <row r="570" spans="1:6" ht="13.5" thickBot="1">
      <c r="A570" s="18" t="s">
        <v>12</v>
      </c>
      <c r="B570" s="20" t="s">
        <v>42</v>
      </c>
      <c r="C570" s="46"/>
      <c r="D570" s="47">
        <v>9110.23</v>
      </c>
      <c r="E570" s="21">
        <f>D570*12</f>
        <v>109322.76</v>
      </c>
      <c r="F570" s="21">
        <f t="shared" si="23"/>
        <v>4.443581114037655</v>
      </c>
    </row>
    <row r="571" spans="1:6" ht="12.75">
      <c r="A571" s="25"/>
      <c r="B571" s="10" t="s">
        <v>379</v>
      </c>
      <c r="C571" s="48" t="s">
        <v>33</v>
      </c>
      <c r="D571" s="50">
        <v>1597.11</v>
      </c>
      <c r="E571" s="24">
        <f>D571*12</f>
        <v>19165.32</v>
      </c>
      <c r="F571" s="24">
        <f t="shared" si="23"/>
        <v>0.7790020485806263</v>
      </c>
    </row>
    <row r="572" spans="1:6" ht="12.75">
      <c r="A572" s="25"/>
      <c r="B572" s="10" t="s">
        <v>380</v>
      </c>
      <c r="C572" s="48"/>
      <c r="D572" s="23"/>
      <c r="E572" s="23"/>
      <c r="F572" s="23"/>
    </row>
    <row r="573" spans="1:6" ht="12.75">
      <c r="A573" s="25"/>
      <c r="B573" s="10" t="s">
        <v>400</v>
      </c>
      <c r="C573" s="48" t="s">
        <v>33</v>
      </c>
      <c r="D573" s="50">
        <v>500.79</v>
      </c>
      <c r="E573" s="24">
        <f aca="true" t="shared" si="24" ref="E573:E580">D573*12</f>
        <v>6009.4800000000005</v>
      </c>
      <c r="F573" s="24">
        <f t="shared" si="23"/>
        <v>0.24426397424641502</v>
      </c>
    </row>
    <row r="574" spans="1:6" ht="12.75">
      <c r="A574" s="25"/>
      <c r="B574" s="10" t="s">
        <v>382</v>
      </c>
      <c r="C574" s="48" t="s">
        <v>33</v>
      </c>
      <c r="D574" s="50">
        <v>2349.57</v>
      </c>
      <c r="E574" s="24">
        <f t="shared" si="24"/>
        <v>28194.840000000004</v>
      </c>
      <c r="F574" s="24">
        <f t="shared" si="23"/>
        <v>1.1460199004975127</v>
      </c>
    </row>
    <row r="575" spans="1:6" ht="12.75">
      <c r="A575" s="25"/>
      <c r="B575" s="10" t="s">
        <v>43</v>
      </c>
      <c r="C575" s="48" t="s">
        <v>33</v>
      </c>
      <c r="D575" s="50">
        <v>4065.55</v>
      </c>
      <c r="E575" s="24">
        <f t="shared" si="24"/>
        <v>48786.600000000006</v>
      </c>
      <c r="F575" s="24">
        <f t="shared" si="23"/>
        <v>1.983001658374793</v>
      </c>
    </row>
    <row r="576" spans="1:6" ht="12.75">
      <c r="A576" s="25"/>
      <c r="B576" s="10" t="s">
        <v>383</v>
      </c>
      <c r="C576" s="48" t="s">
        <v>33</v>
      </c>
      <c r="D576" s="50">
        <v>252.79</v>
      </c>
      <c r="E576" s="24">
        <f t="shared" si="24"/>
        <v>3033.48</v>
      </c>
      <c r="F576" s="24">
        <f t="shared" si="23"/>
        <v>0.12330016583747928</v>
      </c>
    </row>
    <row r="577" spans="1:6" ht="13.5" thickBot="1">
      <c r="A577" s="25"/>
      <c r="B577" s="10" t="s">
        <v>44</v>
      </c>
      <c r="C577" s="48" t="s">
        <v>33</v>
      </c>
      <c r="D577" s="50">
        <v>344.43</v>
      </c>
      <c r="E577" s="24">
        <f t="shared" si="24"/>
        <v>4133.16</v>
      </c>
      <c r="F577" s="24">
        <f t="shared" si="23"/>
        <v>0.16799824407374891</v>
      </c>
    </row>
    <row r="578" spans="1:6" ht="13.5" thickBot="1">
      <c r="A578" s="18"/>
      <c r="B578" s="27" t="s">
        <v>45</v>
      </c>
      <c r="C578" s="28" t="s">
        <v>33</v>
      </c>
      <c r="D578" s="47">
        <v>20597.03</v>
      </c>
      <c r="E578" s="21">
        <f t="shared" si="24"/>
        <v>247164.36</v>
      </c>
      <c r="F578" s="21">
        <f t="shared" si="23"/>
        <v>10.046351575456054</v>
      </c>
    </row>
    <row r="579" spans="1:6" ht="12.75">
      <c r="A579" s="29" t="s">
        <v>14</v>
      </c>
      <c r="B579" s="30" t="s">
        <v>373</v>
      </c>
      <c r="C579" s="31" t="s">
        <v>33</v>
      </c>
      <c r="D579" s="51">
        <v>1852.15</v>
      </c>
      <c r="E579" s="32">
        <f t="shared" si="24"/>
        <v>22225.800000000003</v>
      </c>
      <c r="F579" s="32">
        <f t="shared" si="23"/>
        <v>0.9033996683250416</v>
      </c>
    </row>
    <row r="580" spans="1:6" ht="12.75">
      <c r="A580" s="29" t="s">
        <v>16</v>
      </c>
      <c r="B580" s="30" t="s">
        <v>267</v>
      </c>
      <c r="C580" s="31" t="s">
        <v>33</v>
      </c>
      <c r="D580" s="51">
        <v>4084</v>
      </c>
      <c r="E580" s="32">
        <f t="shared" si="24"/>
        <v>49008</v>
      </c>
      <c r="F580" s="32">
        <f t="shared" si="23"/>
        <v>1.9920007804116673</v>
      </c>
    </row>
    <row r="581" spans="1:6" ht="13.5" thickBot="1">
      <c r="A581" s="29" t="s">
        <v>18</v>
      </c>
      <c r="B581" s="30" t="s">
        <v>46</v>
      </c>
      <c r="C581" s="31" t="s">
        <v>33</v>
      </c>
      <c r="D581" s="33" t="s">
        <v>35</v>
      </c>
      <c r="E581" s="33"/>
      <c r="F581" s="33"/>
    </row>
    <row r="582" spans="1:6" ht="17.25" customHeight="1" thickBot="1">
      <c r="A582" s="18"/>
      <c r="B582" s="20" t="s">
        <v>47</v>
      </c>
      <c r="C582" s="34" t="s">
        <v>33</v>
      </c>
      <c r="D582" s="52">
        <v>26533.17</v>
      </c>
      <c r="E582" s="35">
        <f>D582*12</f>
        <v>318398.04</v>
      </c>
      <c r="F582" s="35">
        <f t="shared" si="23"/>
        <v>12.941747146619843</v>
      </c>
    </row>
    <row r="583" spans="1:6" ht="14.25" customHeight="1" thickBot="1">
      <c r="A583" s="29" t="s">
        <v>21</v>
      </c>
      <c r="B583" s="30" t="s">
        <v>384</v>
      </c>
      <c r="C583" s="31" t="s">
        <v>33</v>
      </c>
      <c r="D583" s="51">
        <v>796</v>
      </c>
      <c r="E583" s="32">
        <f>D583*12</f>
        <v>9552</v>
      </c>
      <c r="F583" s="32">
        <f t="shared" si="23"/>
        <v>0.38825480440932597</v>
      </c>
    </row>
    <row r="584" spans="1:6" ht="20.25" customHeight="1" thickBot="1">
      <c r="A584" s="18" t="s">
        <v>23</v>
      </c>
      <c r="B584" s="20" t="s">
        <v>48</v>
      </c>
      <c r="C584" s="34" t="s">
        <v>33</v>
      </c>
      <c r="D584" s="52">
        <v>27329.17</v>
      </c>
      <c r="E584" s="35">
        <f>D584*12</f>
        <v>327950.04</v>
      </c>
      <c r="F584" s="35">
        <f t="shared" si="23"/>
        <v>13.330001951029168</v>
      </c>
    </row>
    <row r="586" ht="31.5" customHeight="1">
      <c r="F586" s="36" t="s">
        <v>86</v>
      </c>
    </row>
    <row r="587" spans="1:4" s="2" customFormat="1" ht="15">
      <c r="A587" s="61" t="s">
        <v>0</v>
      </c>
      <c r="B587" s="61"/>
      <c r="C587" s="61"/>
      <c r="D587" s="61"/>
    </row>
    <row r="588" spans="1:4" ht="12.75">
      <c r="A588" s="62" t="s">
        <v>87</v>
      </c>
      <c r="B588" s="62"/>
      <c r="C588" s="62"/>
      <c r="D588" s="62"/>
    </row>
    <row r="589" spans="1:4" ht="13.5" customHeight="1">
      <c r="A589" s="63" t="s">
        <v>2</v>
      </c>
      <c r="B589" s="63"/>
      <c r="C589" s="63"/>
      <c r="D589" s="63"/>
    </row>
    <row r="590" ht="12.75">
      <c r="A590" s="3" t="s">
        <v>88</v>
      </c>
    </row>
    <row r="591" ht="12.75">
      <c r="A591" s="3" t="s">
        <v>4</v>
      </c>
    </row>
    <row r="592" ht="12.75">
      <c r="A592" s="4" t="s">
        <v>89</v>
      </c>
    </row>
    <row r="593" spans="1:4" ht="11.25" customHeight="1">
      <c r="A593" s="5" t="s">
        <v>6</v>
      </c>
      <c r="B593" s="6" t="s">
        <v>7</v>
      </c>
      <c r="C593" s="7" t="s">
        <v>8</v>
      </c>
      <c r="D593" s="8">
        <v>115</v>
      </c>
    </row>
    <row r="594" spans="1:4" ht="10.5" customHeight="1">
      <c r="A594" s="9" t="s">
        <v>9</v>
      </c>
      <c r="B594" s="10" t="s">
        <v>10</v>
      </c>
      <c r="C594" s="11" t="s">
        <v>11</v>
      </c>
      <c r="D594" s="12">
        <v>1</v>
      </c>
    </row>
    <row r="595" spans="1:4" ht="10.5" customHeight="1">
      <c r="A595" s="9" t="s">
        <v>12</v>
      </c>
      <c r="B595" s="10" t="s">
        <v>13</v>
      </c>
      <c r="C595" s="11" t="s">
        <v>8</v>
      </c>
      <c r="D595" s="14">
        <v>0.54</v>
      </c>
    </row>
    <row r="596" spans="1:4" ht="10.5" customHeight="1">
      <c r="A596" s="9" t="s">
        <v>14</v>
      </c>
      <c r="B596" s="10" t="s">
        <v>15</v>
      </c>
      <c r="C596" s="11" t="s">
        <v>8</v>
      </c>
      <c r="D596" s="14">
        <v>0.26</v>
      </c>
    </row>
    <row r="597" spans="1:4" ht="10.5" customHeight="1">
      <c r="A597" s="9" t="s">
        <v>16</v>
      </c>
      <c r="B597" s="10" t="s">
        <v>17</v>
      </c>
      <c r="C597" s="11" t="s">
        <v>8</v>
      </c>
      <c r="D597" s="14">
        <v>0.31</v>
      </c>
    </row>
    <row r="598" spans="1:4" ht="10.5" customHeight="1">
      <c r="A598" s="9" t="s">
        <v>18</v>
      </c>
      <c r="B598" s="10" t="s">
        <v>19</v>
      </c>
      <c r="C598" s="11" t="s">
        <v>20</v>
      </c>
      <c r="D598" s="13">
        <v>286.8</v>
      </c>
    </row>
    <row r="599" spans="1:4" ht="12.75">
      <c r="A599" s="9" t="s">
        <v>21</v>
      </c>
      <c r="B599" s="10" t="s">
        <v>22</v>
      </c>
      <c r="C599" s="11" t="s">
        <v>20</v>
      </c>
      <c r="D599" s="12">
        <v>0</v>
      </c>
    </row>
    <row r="600" spans="1:4" ht="10.5" customHeight="1">
      <c r="A600" s="9" t="s">
        <v>23</v>
      </c>
      <c r="B600" s="10" t="s">
        <v>24</v>
      </c>
      <c r="C600" s="11" t="s">
        <v>20</v>
      </c>
      <c r="D600" s="12">
        <v>773</v>
      </c>
    </row>
    <row r="601" spans="1:4" ht="12.75">
      <c r="A601" s="9" t="s">
        <v>25</v>
      </c>
      <c r="B601" s="10" t="s">
        <v>26</v>
      </c>
      <c r="C601" s="11" t="s">
        <v>20</v>
      </c>
      <c r="D601" s="12">
        <v>252</v>
      </c>
    </row>
    <row r="602" spans="1:4" ht="10.5" customHeight="1" thickBot="1">
      <c r="A602" s="15"/>
      <c r="B602" s="16"/>
      <c r="C602" s="17"/>
      <c r="D602" s="17"/>
    </row>
    <row r="603" spans="1:6" ht="24.75" customHeight="1" thickBot="1">
      <c r="A603" s="18" t="s">
        <v>27</v>
      </c>
      <c r="B603" s="19" t="s">
        <v>28</v>
      </c>
      <c r="C603" s="19" t="s">
        <v>29</v>
      </c>
      <c r="D603" s="18" t="s">
        <v>30</v>
      </c>
      <c r="E603" s="18" t="s">
        <v>264</v>
      </c>
      <c r="F603" s="18" t="s">
        <v>265</v>
      </c>
    </row>
    <row r="604" spans="1:6" ht="13.5" thickBot="1">
      <c r="A604" s="18" t="s">
        <v>6</v>
      </c>
      <c r="B604" s="20" t="s">
        <v>31</v>
      </c>
      <c r="C604" s="46"/>
      <c r="D604" s="47">
        <v>7200.2</v>
      </c>
      <c r="E604" s="21">
        <f aca="true" t="shared" si="25" ref="E604:E611">D604*12</f>
        <v>86402.4</v>
      </c>
      <c r="F604" s="21">
        <f>D604/2047.1</f>
        <v>3.5172683308094377</v>
      </c>
    </row>
    <row r="605" spans="1:6" ht="12.75">
      <c r="A605" s="11"/>
      <c r="B605" s="10" t="s">
        <v>32</v>
      </c>
      <c r="C605" s="48" t="s">
        <v>33</v>
      </c>
      <c r="D605" s="49">
        <v>3181.15</v>
      </c>
      <c r="E605" s="22">
        <f t="shared" si="25"/>
        <v>38173.8</v>
      </c>
      <c r="F605" s="22">
        <f aca="true" t="shared" si="26" ref="F605:F632">D605/2047.1</f>
        <v>1.5539787992770262</v>
      </c>
    </row>
    <row r="606" spans="1:6" ht="12.75">
      <c r="A606" s="11"/>
      <c r="B606" s="10" t="s">
        <v>34</v>
      </c>
      <c r="C606" s="48" t="s">
        <v>33</v>
      </c>
      <c r="D606" s="50">
        <v>641.65</v>
      </c>
      <c r="E606" s="22">
        <f t="shared" si="25"/>
        <v>7699.799999999999</v>
      </c>
      <c r="F606" s="22">
        <f t="shared" si="26"/>
        <v>0.3134434077475453</v>
      </c>
    </row>
    <row r="607" spans="1:6" ht="12.75">
      <c r="A607" s="11"/>
      <c r="B607" s="10" t="s">
        <v>374</v>
      </c>
      <c r="C607" s="48" t="s">
        <v>33</v>
      </c>
      <c r="D607" s="49">
        <v>1847.37</v>
      </c>
      <c r="E607" s="22">
        <f t="shared" si="25"/>
        <v>22168.44</v>
      </c>
      <c r="F607" s="22">
        <f t="shared" si="26"/>
        <v>0.9024327096868741</v>
      </c>
    </row>
    <row r="608" spans="1:6" ht="12.75">
      <c r="A608" s="11"/>
      <c r="B608" s="10" t="s">
        <v>375</v>
      </c>
      <c r="C608" s="48" t="s">
        <v>33</v>
      </c>
      <c r="D608" s="50">
        <v>530.2</v>
      </c>
      <c r="E608" s="22">
        <f t="shared" si="25"/>
        <v>6362.400000000001</v>
      </c>
      <c r="F608" s="22">
        <f t="shared" si="26"/>
        <v>0.2590005373455132</v>
      </c>
    </row>
    <row r="609" spans="1:6" ht="12.75">
      <c r="A609" s="11"/>
      <c r="B609" s="10" t="s">
        <v>36</v>
      </c>
      <c r="C609" s="48" t="s">
        <v>33</v>
      </c>
      <c r="D609" s="50">
        <v>84.78</v>
      </c>
      <c r="E609" s="24">
        <f t="shared" si="25"/>
        <v>1017.36</v>
      </c>
      <c r="F609" s="24">
        <f t="shared" si="26"/>
        <v>0.04141468418738704</v>
      </c>
    </row>
    <row r="610" spans="1:6" ht="13.5" thickBot="1">
      <c r="A610" s="11"/>
      <c r="B610" s="10" t="s">
        <v>376</v>
      </c>
      <c r="C610" s="48" t="s">
        <v>33</v>
      </c>
      <c r="D610" s="50">
        <v>915.05</v>
      </c>
      <c r="E610" s="22">
        <f t="shared" si="25"/>
        <v>10980.599999999999</v>
      </c>
      <c r="F610" s="22">
        <f t="shared" si="26"/>
        <v>0.4469981925650921</v>
      </c>
    </row>
    <row r="611" spans="1:6" ht="13.5" thickBot="1">
      <c r="A611" s="18" t="s">
        <v>9</v>
      </c>
      <c r="B611" s="20" t="s">
        <v>37</v>
      </c>
      <c r="C611" s="46"/>
      <c r="D611" s="47">
        <v>4456.15</v>
      </c>
      <c r="E611" s="21">
        <f t="shared" si="25"/>
        <v>53473.799999999996</v>
      </c>
      <c r="F611" s="21">
        <f t="shared" si="26"/>
        <v>2.1768110986273266</v>
      </c>
    </row>
    <row r="612" spans="1:6" ht="12.75">
      <c r="A612" s="25"/>
      <c r="B612" s="26" t="s">
        <v>38</v>
      </c>
      <c r="C612" s="48"/>
      <c r="D612" s="23"/>
      <c r="E612" s="23"/>
      <c r="F612" s="23"/>
    </row>
    <row r="613" spans="1:6" ht="12.75">
      <c r="A613" s="25"/>
      <c r="B613" s="10" t="s">
        <v>395</v>
      </c>
      <c r="C613" s="48" t="s">
        <v>33</v>
      </c>
      <c r="D613" s="50">
        <v>2260.38</v>
      </c>
      <c r="E613" s="24">
        <f>D613*12</f>
        <v>27124.56</v>
      </c>
      <c r="F613" s="24">
        <f t="shared" si="26"/>
        <v>1.1041864100434762</v>
      </c>
    </row>
    <row r="614" spans="1:6" ht="12.75">
      <c r="A614" s="25"/>
      <c r="B614" s="26" t="s">
        <v>39</v>
      </c>
      <c r="C614" s="48"/>
      <c r="D614" s="23"/>
      <c r="E614" s="23"/>
      <c r="F614" s="23"/>
    </row>
    <row r="615" spans="1:6" ht="12.75">
      <c r="A615" s="25"/>
      <c r="B615" s="10" t="s">
        <v>401</v>
      </c>
      <c r="C615" s="48" t="s">
        <v>33</v>
      </c>
      <c r="D615" s="50">
        <v>1953.61</v>
      </c>
      <c r="E615" s="24">
        <f>D615*12</f>
        <v>23443.32</v>
      </c>
      <c r="F615" s="24">
        <f t="shared" si="26"/>
        <v>0.9543305163401885</v>
      </c>
    </row>
    <row r="616" spans="1:6" ht="12.75">
      <c r="A616" s="25"/>
      <c r="B616" s="10" t="s">
        <v>40</v>
      </c>
      <c r="C616" s="48" t="s">
        <v>33</v>
      </c>
      <c r="D616" s="50">
        <v>86.58</v>
      </c>
      <c r="E616" s="24">
        <f>D616*12</f>
        <v>1038.96</v>
      </c>
      <c r="F616" s="24">
        <f t="shared" si="26"/>
        <v>0.042293976845293346</v>
      </c>
    </row>
    <row r="617" spans="1:6" ht="13.5" thickBot="1">
      <c r="A617" s="25"/>
      <c r="B617" s="10" t="s">
        <v>41</v>
      </c>
      <c r="C617" s="48" t="s">
        <v>33</v>
      </c>
      <c r="D617" s="50">
        <v>155.58</v>
      </c>
      <c r="E617" s="24">
        <f>D617*12</f>
        <v>1866.96</v>
      </c>
      <c r="F617" s="24">
        <f t="shared" si="26"/>
        <v>0.07600019539836843</v>
      </c>
    </row>
    <row r="618" spans="1:6" ht="13.5" thickBot="1">
      <c r="A618" s="18" t="s">
        <v>12</v>
      </c>
      <c r="B618" s="20" t="s">
        <v>42</v>
      </c>
      <c r="C618" s="46"/>
      <c r="D618" s="47">
        <v>8969.16</v>
      </c>
      <c r="E618" s="21">
        <f>D618*12</f>
        <v>107629.92</v>
      </c>
      <c r="F618" s="21">
        <f t="shared" si="26"/>
        <v>4.3813980753260715</v>
      </c>
    </row>
    <row r="619" spans="1:6" ht="12.75">
      <c r="A619" s="25"/>
      <c r="B619" s="10" t="s">
        <v>379</v>
      </c>
      <c r="C619" s="48" t="s">
        <v>33</v>
      </c>
      <c r="D619" s="50">
        <v>1594.69</v>
      </c>
      <c r="E619" s="24">
        <f>D619*12</f>
        <v>19136.28</v>
      </c>
      <c r="F619" s="24">
        <f t="shared" si="26"/>
        <v>0.7789995603536711</v>
      </c>
    </row>
    <row r="620" spans="1:6" ht="12.75">
      <c r="A620" s="25"/>
      <c r="B620" s="10" t="s">
        <v>380</v>
      </c>
      <c r="C620" s="48"/>
      <c r="D620" s="23"/>
      <c r="E620" s="23"/>
      <c r="F620" s="23"/>
    </row>
    <row r="621" spans="1:6" ht="12.75">
      <c r="A621" s="25"/>
      <c r="B621" s="10" t="s">
        <v>402</v>
      </c>
      <c r="C621" s="48" t="s">
        <v>33</v>
      </c>
      <c r="D621" s="50">
        <v>553.75</v>
      </c>
      <c r="E621" s="24">
        <f aca="true" t="shared" si="27" ref="E621:E628">D621*12</f>
        <v>6645</v>
      </c>
      <c r="F621" s="24">
        <f t="shared" si="26"/>
        <v>0.270504616286454</v>
      </c>
    </row>
    <row r="622" spans="1:6" ht="12.75">
      <c r="A622" s="25"/>
      <c r="B622" s="10" t="s">
        <v>382</v>
      </c>
      <c r="C622" s="48" t="s">
        <v>33</v>
      </c>
      <c r="D622" s="50">
        <v>2164.61</v>
      </c>
      <c r="E622" s="24">
        <f t="shared" si="27"/>
        <v>25975.32</v>
      </c>
      <c r="F622" s="24">
        <f t="shared" si="26"/>
        <v>1.05740315568365</v>
      </c>
    </row>
    <row r="623" spans="1:6" ht="12.75">
      <c r="A623" s="25"/>
      <c r="B623" s="10" t="s">
        <v>43</v>
      </c>
      <c r="C623" s="48" t="s">
        <v>33</v>
      </c>
      <c r="D623" s="50">
        <v>4059.4</v>
      </c>
      <c r="E623" s="24">
        <f t="shared" si="27"/>
        <v>48712.8</v>
      </c>
      <c r="F623" s="24">
        <f t="shared" si="26"/>
        <v>1.983000341947145</v>
      </c>
    </row>
    <row r="624" spans="1:6" ht="12.75">
      <c r="A624" s="25"/>
      <c r="B624" s="10" t="s">
        <v>383</v>
      </c>
      <c r="C624" s="48" t="s">
        <v>33</v>
      </c>
      <c r="D624" s="50">
        <v>252.79</v>
      </c>
      <c r="E624" s="24">
        <f t="shared" si="27"/>
        <v>3033.48</v>
      </c>
      <c r="F624" s="24">
        <f t="shared" si="26"/>
        <v>0.12348688388451956</v>
      </c>
    </row>
    <row r="625" spans="1:6" ht="13.5" thickBot="1">
      <c r="A625" s="25"/>
      <c r="B625" s="10" t="s">
        <v>44</v>
      </c>
      <c r="C625" s="48" t="s">
        <v>33</v>
      </c>
      <c r="D625" s="50">
        <v>343.91</v>
      </c>
      <c r="E625" s="24">
        <f t="shared" si="27"/>
        <v>4126.92</v>
      </c>
      <c r="F625" s="24">
        <f t="shared" si="26"/>
        <v>0.16799863221142106</v>
      </c>
    </row>
    <row r="626" spans="1:6" ht="13.5" thickBot="1">
      <c r="A626" s="18"/>
      <c r="B626" s="27" t="s">
        <v>45</v>
      </c>
      <c r="C626" s="28" t="s">
        <v>33</v>
      </c>
      <c r="D626" s="47">
        <v>20625.51</v>
      </c>
      <c r="E626" s="21">
        <f t="shared" si="27"/>
        <v>247506.12</v>
      </c>
      <c r="F626" s="21">
        <f t="shared" si="26"/>
        <v>10.075477504762835</v>
      </c>
    </row>
    <row r="627" spans="1:6" ht="12.75">
      <c r="A627" s="29" t="s">
        <v>14</v>
      </c>
      <c r="B627" s="30" t="s">
        <v>373</v>
      </c>
      <c r="C627" s="31" t="s">
        <v>33</v>
      </c>
      <c r="D627" s="51">
        <v>1849.35</v>
      </c>
      <c r="E627" s="32">
        <f t="shared" si="27"/>
        <v>22192.199999999997</v>
      </c>
      <c r="F627" s="32">
        <f t="shared" si="26"/>
        <v>0.9033999316105711</v>
      </c>
    </row>
    <row r="628" spans="1:6" ht="12.75">
      <c r="A628" s="29" t="s">
        <v>16</v>
      </c>
      <c r="B628" s="30" t="s">
        <v>267</v>
      </c>
      <c r="C628" s="31" t="s">
        <v>33</v>
      </c>
      <c r="D628" s="51">
        <v>4077.82</v>
      </c>
      <c r="E628" s="32">
        <f t="shared" si="27"/>
        <v>48933.840000000004</v>
      </c>
      <c r="F628" s="32">
        <f t="shared" si="26"/>
        <v>1.9919984368130528</v>
      </c>
    </row>
    <row r="629" spans="1:6" ht="13.5" thickBot="1">
      <c r="A629" s="29" t="s">
        <v>18</v>
      </c>
      <c r="B629" s="30" t="s">
        <v>46</v>
      </c>
      <c r="C629" s="31" t="s">
        <v>33</v>
      </c>
      <c r="D629" s="33" t="s">
        <v>35</v>
      </c>
      <c r="E629" s="33"/>
      <c r="F629" s="33"/>
    </row>
    <row r="630" spans="1:6" ht="17.25" customHeight="1" thickBot="1">
      <c r="A630" s="18"/>
      <c r="B630" s="20" t="s">
        <v>47</v>
      </c>
      <c r="C630" s="34" t="s">
        <v>33</v>
      </c>
      <c r="D630" s="52">
        <v>26552.68</v>
      </c>
      <c r="E630" s="35">
        <f>D630*12</f>
        <v>318632.16000000003</v>
      </c>
      <c r="F630" s="35">
        <f t="shared" si="26"/>
        <v>12.97087587318646</v>
      </c>
    </row>
    <row r="631" spans="1:6" ht="14.25" customHeight="1" thickBot="1">
      <c r="A631" s="29" t="s">
        <v>21</v>
      </c>
      <c r="B631" s="30" t="s">
        <v>384</v>
      </c>
      <c r="C631" s="31" t="s">
        <v>33</v>
      </c>
      <c r="D631" s="51">
        <v>796.58</v>
      </c>
      <c r="E631" s="32">
        <f>D631*12</f>
        <v>9558.960000000001</v>
      </c>
      <c r="F631" s="32">
        <f t="shared" si="26"/>
        <v>0.3891260807972254</v>
      </c>
    </row>
    <row r="632" spans="1:6" ht="20.25" customHeight="1" thickBot="1">
      <c r="A632" s="18" t="s">
        <v>23</v>
      </c>
      <c r="B632" s="20" t="s">
        <v>48</v>
      </c>
      <c r="C632" s="34" t="s">
        <v>33</v>
      </c>
      <c r="D632" s="52">
        <v>27349.26</v>
      </c>
      <c r="E632" s="35">
        <f>D632*12</f>
        <v>328191.12</v>
      </c>
      <c r="F632" s="35">
        <f t="shared" si="26"/>
        <v>13.360001953983684</v>
      </c>
    </row>
    <row r="634" ht="31.5" customHeight="1">
      <c r="F634" s="36" t="s">
        <v>90</v>
      </c>
    </row>
    <row r="635" spans="1:4" s="2" customFormat="1" ht="15">
      <c r="A635" s="61" t="s">
        <v>0</v>
      </c>
      <c r="B635" s="61"/>
      <c r="C635" s="61"/>
      <c r="D635" s="61"/>
    </row>
    <row r="636" spans="1:4" ht="12.75">
      <c r="A636" s="62" t="s">
        <v>91</v>
      </c>
      <c r="B636" s="62"/>
      <c r="C636" s="62"/>
      <c r="D636" s="62"/>
    </row>
    <row r="637" spans="1:4" ht="13.5" customHeight="1">
      <c r="A637" s="63" t="s">
        <v>2</v>
      </c>
      <c r="B637" s="63"/>
      <c r="C637" s="63"/>
      <c r="D637" s="63"/>
    </row>
    <row r="638" ht="12.75">
      <c r="A638" s="3" t="s">
        <v>92</v>
      </c>
    </row>
    <row r="639" ht="12.75">
      <c r="A639" s="3" t="s">
        <v>4</v>
      </c>
    </row>
    <row r="640" ht="12.75">
      <c r="A640" s="4" t="s">
        <v>93</v>
      </c>
    </row>
    <row r="641" spans="1:4" ht="11.25" customHeight="1">
      <c r="A641" s="5" t="s">
        <v>6</v>
      </c>
      <c r="B641" s="6" t="s">
        <v>7</v>
      </c>
      <c r="C641" s="7" t="s">
        <v>8</v>
      </c>
      <c r="D641" s="8">
        <v>113</v>
      </c>
    </row>
    <row r="642" spans="1:4" ht="10.5" customHeight="1">
      <c r="A642" s="9" t="s">
        <v>9</v>
      </c>
      <c r="B642" s="10" t="s">
        <v>10</v>
      </c>
      <c r="C642" s="11" t="s">
        <v>11</v>
      </c>
      <c r="D642" s="12">
        <v>1</v>
      </c>
    </row>
    <row r="643" spans="1:4" ht="10.5" customHeight="1">
      <c r="A643" s="9" t="s">
        <v>12</v>
      </c>
      <c r="B643" s="10" t="s">
        <v>13</v>
      </c>
      <c r="C643" s="11" t="s">
        <v>8</v>
      </c>
      <c r="D643" s="14">
        <v>0.55</v>
      </c>
    </row>
    <row r="644" spans="1:4" ht="10.5" customHeight="1">
      <c r="A644" s="9" t="s">
        <v>14</v>
      </c>
      <c r="B644" s="10" t="s">
        <v>15</v>
      </c>
      <c r="C644" s="11" t="s">
        <v>8</v>
      </c>
      <c r="D644" s="14">
        <v>0.26</v>
      </c>
    </row>
    <row r="645" spans="1:4" ht="10.5" customHeight="1">
      <c r="A645" s="9" t="s">
        <v>16</v>
      </c>
      <c r="B645" s="10" t="s">
        <v>17</v>
      </c>
      <c r="C645" s="11" t="s">
        <v>8</v>
      </c>
      <c r="D645" s="14">
        <v>0.31</v>
      </c>
    </row>
    <row r="646" spans="1:4" ht="10.5" customHeight="1">
      <c r="A646" s="9" t="s">
        <v>18</v>
      </c>
      <c r="B646" s="10" t="s">
        <v>19</v>
      </c>
      <c r="C646" s="11" t="s">
        <v>20</v>
      </c>
      <c r="D646" s="13">
        <v>286.8</v>
      </c>
    </row>
    <row r="647" spans="1:4" ht="12.75">
      <c r="A647" s="9" t="s">
        <v>21</v>
      </c>
      <c r="B647" s="10" t="s">
        <v>22</v>
      </c>
      <c r="C647" s="11" t="s">
        <v>20</v>
      </c>
      <c r="D647" s="12">
        <v>0</v>
      </c>
    </row>
    <row r="648" spans="1:4" ht="10.5" customHeight="1">
      <c r="A648" s="9" t="s">
        <v>23</v>
      </c>
      <c r="B648" s="10" t="s">
        <v>24</v>
      </c>
      <c r="C648" s="11" t="s">
        <v>20</v>
      </c>
      <c r="D648" s="12">
        <v>773</v>
      </c>
    </row>
    <row r="649" spans="1:4" ht="12.75">
      <c r="A649" s="9" t="s">
        <v>25</v>
      </c>
      <c r="B649" s="10" t="s">
        <v>26</v>
      </c>
      <c r="C649" s="11" t="s">
        <v>20</v>
      </c>
      <c r="D649" s="13">
        <v>252.5</v>
      </c>
    </row>
    <row r="650" spans="1:4" ht="10.5" customHeight="1" thickBot="1">
      <c r="A650" s="15"/>
      <c r="B650" s="16"/>
      <c r="C650" s="17"/>
      <c r="D650" s="17"/>
    </row>
    <row r="651" spans="1:6" ht="24.75" customHeight="1" thickBot="1">
      <c r="A651" s="18" t="s">
        <v>27</v>
      </c>
      <c r="B651" s="19" t="s">
        <v>28</v>
      </c>
      <c r="C651" s="19" t="s">
        <v>29</v>
      </c>
      <c r="D651" s="18" t="s">
        <v>30</v>
      </c>
      <c r="E651" s="18" t="s">
        <v>264</v>
      </c>
      <c r="F651" s="18" t="s">
        <v>265</v>
      </c>
    </row>
    <row r="652" spans="1:6" ht="13.5" thickBot="1">
      <c r="A652" s="18" t="s">
        <v>6</v>
      </c>
      <c r="B652" s="20" t="s">
        <v>31</v>
      </c>
      <c r="C652" s="46"/>
      <c r="D652" s="47">
        <v>7048.02</v>
      </c>
      <c r="E652" s="21">
        <f aca="true" t="shared" si="28" ref="E652:E659">D652*12</f>
        <v>84576.24</v>
      </c>
      <c r="F652" s="21">
        <f>D652/2028.3</f>
        <v>3.474840999852093</v>
      </c>
    </row>
    <row r="653" spans="1:6" ht="12.75">
      <c r="A653" s="11"/>
      <c r="B653" s="10" t="s">
        <v>32</v>
      </c>
      <c r="C653" s="48" t="s">
        <v>33</v>
      </c>
      <c r="D653" s="49">
        <v>3057.98</v>
      </c>
      <c r="E653" s="22">
        <f t="shared" si="28"/>
        <v>36695.76</v>
      </c>
      <c r="F653" s="22">
        <f aca="true" t="shared" si="29" ref="F653:F680">D653/2028.3</f>
        <v>1.5076566582852635</v>
      </c>
    </row>
    <row r="654" spans="1:6" ht="12.75">
      <c r="A654" s="11"/>
      <c r="B654" s="10" t="s">
        <v>34</v>
      </c>
      <c r="C654" s="48" t="s">
        <v>33</v>
      </c>
      <c r="D654" s="50">
        <v>641.32</v>
      </c>
      <c r="E654" s="22">
        <f t="shared" si="28"/>
        <v>7695.84</v>
      </c>
      <c r="F654" s="22">
        <f t="shared" si="29"/>
        <v>0.31618596854508707</v>
      </c>
    </row>
    <row r="655" spans="1:6" ht="12.75">
      <c r="A655" s="11"/>
      <c r="B655" s="10" t="s">
        <v>374</v>
      </c>
      <c r="C655" s="48" t="s">
        <v>33</v>
      </c>
      <c r="D655" s="49">
        <v>1830.4</v>
      </c>
      <c r="E655" s="22">
        <f t="shared" si="28"/>
        <v>21964.800000000003</v>
      </c>
      <c r="F655" s="22">
        <f t="shared" si="29"/>
        <v>0.9024306069121926</v>
      </c>
    </row>
    <row r="656" spans="1:6" ht="12.75">
      <c r="A656" s="11"/>
      <c r="B656" s="10" t="s">
        <v>375</v>
      </c>
      <c r="C656" s="48" t="s">
        <v>33</v>
      </c>
      <c r="D656" s="50">
        <v>525.33</v>
      </c>
      <c r="E656" s="22">
        <f t="shared" si="28"/>
        <v>6303.960000000001</v>
      </c>
      <c r="F656" s="22">
        <f t="shared" si="29"/>
        <v>0.25900014790711434</v>
      </c>
    </row>
    <row r="657" spans="1:6" ht="12.75">
      <c r="A657" s="11"/>
      <c r="B657" s="10" t="s">
        <v>36</v>
      </c>
      <c r="C657" s="48" t="s">
        <v>33</v>
      </c>
      <c r="D657" s="50">
        <v>86.35</v>
      </c>
      <c r="E657" s="24">
        <f t="shared" si="28"/>
        <v>1036.1999999999998</v>
      </c>
      <c r="F657" s="24">
        <f t="shared" si="29"/>
        <v>0.042572597741951386</v>
      </c>
    </row>
    <row r="658" spans="1:6" ht="13.5" thickBot="1">
      <c r="A658" s="11"/>
      <c r="B658" s="10" t="s">
        <v>376</v>
      </c>
      <c r="C658" s="48" t="s">
        <v>33</v>
      </c>
      <c r="D658" s="50">
        <v>906.65</v>
      </c>
      <c r="E658" s="22">
        <f t="shared" si="28"/>
        <v>10879.8</v>
      </c>
      <c r="F658" s="22">
        <f t="shared" si="29"/>
        <v>0.44699995069762855</v>
      </c>
    </row>
    <row r="659" spans="1:6" ht="13.5" thickBot="1">
      <c r="A659" s="18" t="s">
        <v>9</v>
      </c>
      <c r="B659" s="20" t="s">
        <v>37</v>
      </c>
      <c r="C659" s="46"/>
      <c r="D659" s="47">
        <v>4454.72</v>
      </c>
      <c r="E659" s="21">
        <f t="shared" si="28"/>
        <v>53456.64</v>
      </c>
      <c r="F659" s="21">
        <f t="shared" si="29"/>
        <v>2.1962826011931176</v>
      </c>
    </row>
    <row r="660" spans="1:6" ht="12.75">
      <c r="A660" s="25"/>
      <c r="B660" s="26" t="s">
        <v>38</v>
      </c>
      <c r="C660" s="48"/>
      <c r="D660" s="23"/>
      <c r="E660" s="23"/>
      <c r="F660" s="23"/>
    </row>
    <row r="661" spans="1:6" ht="12.75">
      <c r="A661" s="25"/>
      <c r="B661" s="10" t="s">
        <v>395</v>
      </c>
      <c r="C661" s="48" t="s">
        <v>33</v>
      </c>
      <c r="D661" s="50">
        <v>2260.38</v>
      </c>
      <c r="E661" s="24">
        <f>D661*12</f>
        <v>27124.56</v>
      </c>
      <c r="F661" s="24">
        <f t="shared" si="29"/>
        <v>1.1144209436473895</v>
      </c>
    </row>
    <row r="662" spans="1:6" ht="12.75">
      <c r="A662" s="25"/>
      <c r="B662" s="26" t="s">
        <v>39</v>
      </c>
      <c r="C662" s="48"/>
      <c r="D662" s="23"/>
      <c r="E662" s="23"/>
      <c r="F662" s="23"/>
    </row>
    <row r="663" spans="1:6" ht="12.75">
      <c r="A663" s="25"/>
      <c r="B663" s="10" t="s">
        <v>401</v>
      </c>
      <c r="C663" s="48" t="s">
        <v>33</v>
      </c>
      <c r="D663" s="50">
        <v>1953.61</v>
      </c>
      <c r="E663" s="24">
        <f>D663*12</f>
        <v>23443.32</v>
      </c>
      <c r="F663" s="24">
        <f t="shared" si="29"/>
        <v>0.9631760587684267</v>
      </c>
    </row>
    <row r="664" spans="1:6" ht="12.75">
      <c r="A664" s="25"/>
      <c r="B664" s="10" t="s">
        <v>40</v>
      </c>
      <c r="C664" s="48" t="s">
        <v>33</v>
      </c>
      <c r="D664" s="50">
        <v>86.58</v>
      </c>
      <c r="E664" s="24">
        <f>D664*12</f>
        <v>1038.96</v>
      </c>
      <c r="F664" s="24">
        <f t="shared" si="29"/>
        <v>0.04268599319627274</v>
      </c>
    </row>
    <row r="665" spans="1:6" ht="13.5" thickBot="1">
      <c r="A665" s="25"/>
      <c r="B665" s="10" t="s">
        <v>41</v>
      </c>
      <c r="C665" s="48" t="s">
        <v>33</v>
      </c>
      <c r="D665" s="50">
        <v>154.15</v>
      </c>
      <c r="E665" s="24">
        <f>D665*12</f>
        <v>1849.8000000000002</v>
      </c>
      <c r="F665" s="24">
        <f t="shared" si="29"/>
        <v>0.07599960558102845</v>
      </c>
    </row>
    <row r="666" spans="1:6" ht="13.5" thickBot="1">
      <c r="A666" s="18" t="s">
        <v>12</v>
      </c>
      <c r="B666" s="20" t="s">
        <v>42</v>
      </c>
      <c r="C666" s="46"/>
      <c r="D666" s="47">
        <v>8933.34</v>
      </c>
      <c r="E666" s="21">
        <f>D666*12</f>
        <v>107200.08</v>
      </c>
      <c r="F666" s="21">
        <f t="shared" si="29"/>
        <v>4.404348469161367</v>
      </c>
    </row>
    <row r="667" spans="1:6" ht="12.75">
      <c r="A667" s="25"/>
      <c r="B667" s="10" t="s">
        <v>379</v>
      </c>
      <c r="C667" s="48" t="s">
        <v>33</v>
      </c>
      <c r="D667" s="50">
        <v>1580.05</v>
      </c>
      <c r="E667" s="24">
        <f>D667*12</f>
        <v>18960.6</v>
      </c>
      <c r="F667" s="24">
        <f t="shared" si="29"/>
        <v>0.7790021200019721</v>
      </c>
    </row>
    <row r="668" spans="1:6" ht="12.75">
      <c r="A668" s="25"/>
      <c r="B668" s="10" t="s">
        <v>380</v>
      </c>
      <c r="C668" s="48"/>
      <c r="D668" s="23"/>
      <c r="E668" s="23"/>
      <c r="F668" s="23"/>
    </row>
    <row r="669" spans="1:6" ht="12.75">
      <c r="A669" s="25"/>
      <c r="B669" s="10" t="s">
        <v>403</v>
      </c>
      <c r="C669" s="48" t="s">
        <v>33</v>
      </c>
      <c r="D669" s="50">
        <v>544.12</v>
      </c>
      <c r="E669" s="24">
        <f aca="true" t="shared" si="30" ref="E669:E676">D669*12</f>
        <v>6529.4400000000005</v>
      </c>
      <c r="F669" s="24">
        <f t="shared" si="29"/>
        <v>0.26826406350145443</v>
      </c>
    </row>
    <row r="670" spans="1:6" ht="12.75">
      <c r="A670" s="25"/>
      <c r="B670" s="10" t="s">
        <v>382</v>
      </c>
      <c r="C670" s="48" t="s">
        <v>33</v>
      </c>
      <c r="D670" s="50">
        <v>2193.51</v>
      </c>
      <c r="E670" s="24">
        <f t="shared" si="30"/>
        <v>26322.120000000003</v>
      </c>
      <c r="F670" s="24">
        <f t="shared" si="29"/>
        <v>1.0814524478627423</v>
      </c>
    </row>
    <row r="671" spans="1:6" ht="12.75">
      <c r="A671" s="25"/>
      <c r="B671" s="10" t="s">
        <v>43</v>
      </c>
      <c r="C671" s="48" t="s">
        <v>33</v>
      </c>
      <c r="D671" s="50">
        <v>4022.12</v>
      </c>
      <c r="E671" s="24">
        <f t="shared" si="30"/>
        <v>48265.44</v>
      </c>
      <c r="F671" s="24">
        <f t="shared" si="29"/>
        <v>1.983000542326086</v>
      </c>
    </row>
    <row r="672" spans="1:6" ht="12.75">
      <c r="A672" s="25"/>
      <c r="B672" s="10" t="s">
        <v>383</v>
      </c>
      <c r="C672" s="48" t="s">
        <v>33</v>
      </c>
      <c r="D672" s="50">
        <v>252.79</v>
      </c>
      <c r="E672" s="24">
        <f t="shared" si="30"/>
        <v>3033.48</v>
      </c>
      <c r="F672" s="24">
        <f t="shared" si="29"/>
        <v>0.1246314647734556</v>
      </c>
    </row>
    <row r="673" spans="1:6" ht="13.5" thickBot="1">
      <c r="A673" s="25"/>
      <c r="B673" s="10" t="s">
        <v>44</v>
      </c>
      <c r="C673" s="48" t="s">
        <v>33</v>
      </c>
      <c r="D673" s="50">
        <v>340.75</v>
      </c>
      <c r="E673" s="24">
        <f t="shared" si="30"/>
        <v>4089</v>
      </c>
      <c r="F673" s="24">
        <f t="shared" si="29"/>
        <v>0.16799783069565646</v>
      </c>
    </row>
    <row r="674" spans="1:6" ht="13.5" thickBot="1">
      <c r="A674" s="18"/>
      <c r="B674" s="27" t="s">
        <v>45</v>
      </c>
      <c r="C674" s="28" t="s">
        <v>33</v>
      </c>
      <c r="D674" s="47">
        <v>20436.09</v>
      </c>
      <c r="E674" s="21">
        <f t="shared" si="30"/>
        <v>245233.08000000002</v>
      </c>
      <c r="F674" s="21">
        <f t="shared" si="29"/>
        <v>10.07547700044372</v>
      </c>
    </row>
    <row r="675" spans="1:6" ht="12.75">
      <c r="A675" s="29" t="s">
        <v>14</v>
      </c>
      <c r="B675" s="30" t="s">
        <v>373</v>
      </c>
      <c r="C675" s="31" t="s">
        <v>33</v>
      </c>
      <c r="D675" s="51">
        <v>1832.37</v>
      </c>
      <c r="E675" s="32">
        <f t="shared" si="30"/>
        <v>21988.44</v>
      </c>
      <c r="F675" s="32">
        <f t="shared" si="29"/>
        <v>0.9034018636296406</v>
      </c>
    </row>
    <row r="676" spans="1:6" ht="12.75">
      <c r="A676" s="29" t="s">
        <v>16</v>
      </c>
      <c r="B676" s="30" t="s">
        <v>267</v>
      </c>
      <c r="C676" s="31" t="s">
        <v>33</v>
      </c>
      <c r="D676" s="51">
        <v>4040.37</v>
      </c>
      <c r="E676" s="32">
        <f t="shared" si="30"/>
        <v>48484.44</v>
      </c>
      <c r="F676" s="32">
        <f t="shared" si="29"/>
        <v>1.991998225114628</v>
      </c>
    </row>
    <row r="677" spans="1:6" ht="13.5" thickBot="1">
      <c r="A677" s="29" t="s">
        <v>18</v>
      </c>
      <c r="B677" s="30" t="s">
        <v>46</v>
      </c>
      <c r="C677" s="31" t="s">
        <v>33</v>
      </c>
      <c r="D677" s="33" t="s">
        <v>35</v>
      </c>
      <c r="E677" s="33"/>
      <c r="F677" s="33"/>
    </row>
    <row r="678" spans="1:6" ht="17.25" customHeight="1" thickBot="1">
      <c r="A678" s="18"/>
      <c r="B678" s="20" t="s">
        <v>47</v>
      </c>
      <c r="C678" s="34" t="s">
        <v>33</v>
      </c>
      <c r="D678" s="52">
        <v>26308.83</v>
      </c>
      <c r="E678" s="35">
        <f>D678*12</f>
        <v>315705.96</v>
      </c>
      <c r="F678" s="35">
        <f t="shared" si="29"/>
        <v>12.970877089187992</v>
      </c>
    </row>
    <row r="679" spans="1:6" ht="14.25" customHeight="1" thickBot="1">
      <c r="A679" s="29" t="s">
        <v>21</v>
      </c>
      <c r="B679" s="30" t="s">
        <v>384</v>
      </c>
      <c r="C679" s="31" t="s">
        <v>33</v>
      </c>
      <c r="D679" s="51">
        <v>789.26</v>
      </c>
      <c r="E679" s="32">
        <f>D679*12</f>
        <v>9471.119999999999</v>
      </c>
      <c r="F679" s="32">
        <f t="shared" si="29"/>
        <v>0.38912389685943893</v>
      </c>
    </row>
    <row r="680" spans="1:6" ht="20.25" customHeight="1" thickBot="1">
      <c r="A680" s="18" t="s">
        <v>23</v>
      </c>
      <c r="B680" s="20" t="s">
        <v>48</v>
      </c>
      <c r="C680" s="34" t="s">
        <v>33</v>
      </c>
      <c r="D680" s="52">
        <v>27098.09</v>
      </c>
      <c r="E680" s="35">
        <f>D680*12</f>
        <v>325177.08</v>
      </c>
      <c r="F680" s="35">
        <f t="shared" si="29"/>
        <v>13.36000098604743</v>
      </c>
    </row>
    <row r="682" ht="31.5" customHeight="1">
      <c r="F682" s="36" t="s">
        <v>94</v>
      </c>
    </row>
    <row r="683" spans="1:4" s="2" customFormat="1" ht="15">
      <c r="A683" s="61" t="s">
        <v>0</v>
      </c>
      <c r="B683" s="61"/>
      <c r="C683" s="61"/>
      <c r="D683" s="61"/>
    </row>
    <row r="684" spans="1:4" ht="12.75">
      <c r="A684" s="62" t="s">
        <v>95</v>
      </c>
      <c r="B684" s="62"/>
      <c r="C684" s="62"/>
      <c r="D684" s="62"/>
    </row>
    <row r="685" spans="1:4" ht="13.5" customHeight="1">
      <c r="A685" s="63" t="s">
        <v>2</v>
      </c>
      <c r="B685" s="63"/>
      <c r="C685" s="63"/>
      <c r="D685" s="63"/>
    </row>
    <row r="686" ht="12.75">
      <c r="A686" s="3" t="s">
        <v>96</v>
      </c>
    </row>
    <row r="687" ht="12.75">
      <c r="A687" s="3" t="s">
        <v>4</v>
      </c>
    </row>
    <row r="688" ht="12.75">
      <c r="A688" s="4" t="s">
        <v>97</v>
      </c>
    </row>
    <row r="689" spans="1:4" ht="11.25" customHeight="1">
      <c r="A689" s="5" t="s">
        <v>6</v>
      </c>
      <c r="B689" s="6" t="s">
        <v>7</v>
      </c>
      <c r="C689" s="7" t="s">
        <v>8</v>
      </c>
      <c r="D689" s="8">
        <v>109</v>
      </c>
    </row>
    <row r="690" spans="1:4" ht="10.5" customHeight="1">
      <c r="A690" s="9" t="s">
        <v>9</v>
      </c>
      <c r="B690" s="10" t="s">
        <v>10</v>
      </c>
      <c r="C690" s="11" t="s">
        <v>11</v>
      </c>
      <c r="D690" s="12">
        <v>1</v>
      </c>
    </row>
    <row r="691" spans="1:4" ht="10.5" customHeight="1">
      <c r="A691" s="9" t="s">
        <v>12</v>
      </c>
      <c r="B691" s="10" t="s">
        <v>13</v>
      </c>
      <c r="C691" s="11" t="s">
        <v>8</v>
      </c>
      <c r="D691" s="14">
        <v>0.58</v>
      </c>
    </row>
    <row r="692" spans="1:4" ht="10.5" customHeight="1">
      <c r="A692" s="9" t="s">
        <v>14</v>
      </c>
      <c r="B692" s="10" t="s">
        <v>15</v>
      </c>
      <c r="C692" s="11" t="s">
        <v>8</v>
      </c>
      <c r="D692" s="14">
        <v>0.26</v>
      </c>
    </row>
    <row r="693" spans="1:4" ht="10.5" customHeight="1">
      <c r="A693" s="9" t="s">
        <v>16</v>
      </c>
      <c r="B693" s="10" t="s">
        <v>17</v>
      </c>
      <c r="C693" s="11" t="s">
        <v>8</v>
      </c>
      <c r="D693" s="13">
        <v>0.3</v>
      </c>
    </row>
    <row r="694" spans="1:4" ht="10.5" customHeight="1">
      <c r="A694" s="9" t="s">
        <v>18</v>
      </c>
      <c r="B694" s="10" t="s">
        <v>19</v>
      </c>
      <c r="C694" s="11" t="s">
        <v>20</v>
      </c>
      <c r="D694" s="13">
        <v>286.8</v>
      </c>
    </row>
    <row r="695" spans="1:4" ht="12.75">
      <c r="A695" s="9" t="s">
        <v>21</v>
      </c>
      <c r="B695" s="10" t="s">
        <v>22</v>
      </c>
      <c r="C695" s="11" t="s">
        <v>20</v>
      </c>
      <c r="D695" s="12">
        <v>0</v>
      </c>
    </row>
    <row r="696" spans="1:4" ht="10.5" customHeight="1">
      <c r="A696" s="9" t="s">
        <v>23</v>
      </c>
      <c r="B696" s="10" t="s">
        <v>24</v>
      </c>
      <c r="C696" s="11" t="s">
        <v>20</v>
      </c>
      <c r="D696" s="12">
        <v>773</v>
      </c>
    </row>
    <row r="697" spans="1:4" ht="12.75">
      <c r="A697" s="9" t="s">
        <v>25</v>
      </c>
      <c r="B697" s="10" t="s">
        <v>26</v>
      </c>
      <c r="C697" s="11" t="s">
        <v>20</v>
      </c>
      <c r="D697" s="12">
        <v>243</v>
      </c>
    </row>
    <row r="698" spans="1:4" ht="10.5" customHeight="1" thickBot="1">
      <c r="A698" s="15"/>
      <c r="B698" s="16"/>
      <c r="C698" s="17"/>
      <c r="D698" s="17"/>
    </row>
    <row r="699" spans="1:6" ht="24.75" customHeight="1" thickBot="1">
      <c r="A699" s="18" t="s">
        <v>27</v>
      </c>
      <c r="B699" s="19" t="s">
        <v>28</v>
      </c>
      <c r="C699" s="19" t="s">
        <v>29</v>
      </c>
      <c r="D699" s="18" t="s">
        <v>30</v>
      </c>
      <c r="E699" s="18" t="s">
        <v>264</v>
      </c>
      <c r="F699" s="18" t="s">
        <v>265</v>
      </c>
    </row>
    <row r="700" spans="1:6" ht="13.5" thickBot="1">
      <c r="A700" s="18" t="s">
        <v>6</v>
      </c>
      <c r="B700" s="20" t="s">
        <v>31</v>
      </c>
      <c r="C700" s="46"/>
      <c r="D700" s="47">
        <v>7911.04</v>
      </c>
      <c r="E700" s="21">
        <f aca="true" t="shared" si="31" ref="E700:E707">D700*12</f>
        <v>94932.48</v>
      </c>
      <c r="F700" s="21">
        <f>D700/2039.7</f>
        <v>3.878531156542629</v>
      </c>
    </row>
    <row r="701" spans="1:6" ht="12.75">
      <c r="A701" s="11"/>
      <c r="B701" s="10" t="s">
        <v>32</v>
      </c>
      <c r="C701" s="48" t="s">
        <v>33</v>
      </c>
      <c r="D701" s="49">
        <v>3924.69</v>
      </c>
      <c r="E701" s="22">
        <f t="shared" si="31"/>
        <v>47096.28</v>
      </c>
      <c r="F701" s="22">
        <f aca="true" t="shared" si="32" ref="F701:F728">D701/2039.7</f>
        <v>1.92415061038388</v>
      </c>
    </row>
    <row r="702" spans="1:6" ht="12.75">
      <c r="A702" s="11"/>
      <c r="B702" s="10" t="s">
        <v>34</v>
      </c>
      <c r="C702" s="48" t="s">
        <v>33</v>
      </c>
      <c r="D702" s="50">
        <v>614.56</v>
      </c>
      <c r="E702" s="22">
        <f t="shared" si="31"/>
        <v>7374.719999999999</v>
      </c>
      <c r="F702" s="22">
        <f t="shared" si="32"/>
        <v>0.3012992106682355</v>
      </c>
    </row>
    <row r="703" spans="1:6" ht="12.75">
      <c r="A703" s="11"/>
      <c r="B703" s="10" t="s">
        <v>374</v>
      </c>
      <c r="C703" s="48" t="s">
        <v>33</v>
      </c>
      <c r="D703" s="49">
        <v>1840.69</v>
      </c>
      <c r="E703" s="22">
        <f t="shared" si="31"/>
        <v>22088.28</v>
      </c>
      <c r="F703" s="22">
        <f t="shared" si="32"/>
        <v>0.9024317301563956</v>
      </c>
    </row>
    <row r="704" spans="1:6" ht="12.75">
      <c r="A704" s="11"/>
      <c r="B704" s="10" t="s">
        <v>375</v>
      </c>
      <c r="C704" s="48" t="s">
        <v>33</v>
      </c>
      <c r="D704" s="50">
        <v>528.28</v>
      </c>
      <c r="E704" s="22">
        <f t="shared" si="31"/>
        <v>6339.36</v>
      </c>
      <c r="F704" s="22">
        <f t="shared" si="32"/>
        <v>0.2589988723831936</v>
      </c>
    </row>
    <row r="705" spans="1:6" ht="12.75">
      <c r="A705" s="11"/>
      <c r="B705" s="10" t="s">
        <v>36</v>
      </c>
      <c r="C705" s="48" t="s">
        <v>33</v>
      </c>
      <c r="D705" s="50">
        <v>91.06</v>
      </c>
      <c r="E705" s="24">
        <f t="shared" si="31"/>
        <v>1092.72</v>
      </c>
      <c r="F705" s="24">
        <f t="shared" si="32"/>
        <v>0.04464382016963279</v>
      </c>
    </row>
    <row r="706" spans="1:6" ht="13.5" thickBot="1">
      <c r="A706" s="11"/>
      <c r="B706" s="10" t="s">
        <v>376</v>
      </c>
      <c r="C706" s="48" t="s">
        <v>33</v>
      </c>
      <c r="D706" s="50">
        <v>911.75</v>
      </c>
      <c r="E706" s="22">
        <f t="shared" si="31"/>
        <v>10941</v>
      </c>
      <c r="F706" s="22">
        <f t="shared" si="32"/>
        <v>0.44700201009952445</v>
      </c>
    </row>
    <row r="707" spans="1:6" ht="13.5" thickBot="1">
      <c r="A707" s="18" t="s">
        <v>9</v>
      </c>
      <c r="B707" s="20" t="s">
        <v>37</v>
      </c>
      <c r="C707" s="46"/>
      <c r="D707" s="47">
        <v>4391.8</v>
      </c>
      <c r="E707" s="21">
        <f t="shared" si="31"/>
        <v>52701.600000000006</v>
      </c>
      <c r="F707" s="21">
        <f t="shared" si="32"/>
        <v>2.153159778398784</v>
      </c>
    </row>
    <row r="708" spans="1:6" ht="12.75">
      <c r="A708" s="25"/>
      <c r="B708" s="26" t="s">
        <v>38</v>
      </c>
      <c r="C708" s="48"/>
      <c r="D708" s="23"/>
      <c r="E708" s="23"/>
      <c r="F708" s="23"/>
    </row>
    <row r="709" spans="1:6" ht="12.75">
      <c r="A709" s="25"/>
      <c r="B709" s="10" t="s">
        <v>395</v>
      </c>
      <c r="C709" s="48" t="s">
        <v>33</v>
      </c>
      <c r="D709" s="50">
        <v>2260.38</v>
      </c>
      <c r="E709" s="24">
        <f>D709*12</f>
        <v>27124.56</v>
      </c>
      <c r="F709" s="24">
        <f t="shared" si="32"/>
        <v>1.1081923812325343</v>
      </c>
    </row>
    <row r="710" spans="1:6" ht="12.75">
      <c r="A710" s="25"/>
      <c r="B710" s="26" t="s">
        <v>39</v>
      </c>
      <c r="C710" s="48"/>
      <c r="D710" s="23"/>
      <c r="E710" s="23"/>
      <c r="F710" s="23"/>
    </row>
    <row r="711" spans="1:6" ht="12.75">
      <c r="A711" s="25"/>
      <c r="B711" s="10" t="s">
        <v>396</v>
      </c>
      <c r="C711" s="48" t="s">
        <v>33</v>
      </c>
      <c r="D711" s="50">
        <v>1890.59</v>
      </c>
      <c r="E711" s="24">
        <f>D711*12</f>
        <v>22687.079999999998</v>
      </c>
      <c r="F711" s="24">
        <f t="shared" si="32"/>
        <v>0.9268961121733588</v>
      </c>
    </row>
    <row r="712" spans="1:6" ht="12.75">
      <c r="A712" s="25"/>
      <c r="B712" s="10" t="s">
        <v>40</v>
      </c>
      <c r="C712" s="48" t="s">
        <v>33</v>
      </c>
      <c r="D712" s="50">
        <v>85.81</v>
      </c>
      <c r="E712" s="24">
        <f>D712*12</f>
        <v>1029.72</v>
      </c>
      <c r="F712" s="24">
        <f t="shared" si="32"/>
        <v>0.042069912241996375</v>
      </c>
    </row>
    <row r="713" spans="1:6" ht="13.5" thickBot="1">
      <c r="A713" s="25"/>
      <c r="B713" s="10" t="s">
        <v>41</v>
      </c>
      <c r="C713" s="48" t="s">
        <v>33</v>
      </c>
      <c r="D713" s="50">
        <v>155.02</v>
      </c>
      <c r="E713" s="24">
        <f>D713*12</f>
        <v>1860.2400000000002</v>
      </c>
      <c r="F713" s="24">
        <f t="shared" si="32"/>
        <v>0.07600137275089475</v>
      </c>
    </row>
    <row r="714" spans="1:6" ht="13.5" thickBot="1">
      <c r="A714" s="18" t="s">
        <v>12</v>
      </c>
      <c r="B714" s="20" t="s">
        <v>42</v>
      </c>
      <c r="C714" s="46"/>
      <c r="D714" s="47">
        <v>8248.11</v>
      </c>
      <c r="E714" s="21">
        <f>D714*12</f>
        <v>98977.32</v>
      </c>
      <c r="F714" s="21">
        <f t="shared" si="32"/>
        <v>4.043785850860421</v>
      </c>
    </row>
    <row r="715" spans="1:6" ht="12.75">
      <c r="A715" s="25"/>
      <c r="B715" s="10" t="s">
        <v>379</v>
      </c>
      <c r="C715" s="48" t="s">
        <v>33</v>
      </c>
      <c r="D715" s="50">
        <v>1588.93</v>
      </c>
      <c r="E715" s="24">
        <f>D715*12</f>
        <v>19067.16</v>
      </c>
      <c r="F715" s="24">
        <f t="shared" si="32"/>
        <v>0.7790018139922538</v>
      </c>
    </row>
    <row r="716" spans="1:6" ht="12.75">
      <c r="A716" s="25"/>
      <c r="B716" s="10" t="s">
        <v>380</v>
      </c>
      <c r="C716" s="48"/>
      <c r="D716" s="23"/>
      <c r="E716" s="23"/>
      <c r="F716" s="23"/>
    </row>
    <row r="717" spans="1:6" ht="12.75">
      <c r="A717" s="25"/>
      <c r="B717" s="10" t="s">
        <v>404</v>
      </c>
      <c r="C717" s="48" t="s">
        <v>33</v>
      </c>
      <c r="D717" s="50">
        <v>524.86</v>
      </c>
      <c r="E717" s="24">
        <f aca="true" t="shared" si="33" ref="E717:E724">D717*12</f>
        <v>6298.32</v>
      </c>
      <c r="F717" s="24">
        <f t="shared" si="32"/>
        <v>0.2573221552189047</v>
      </c>
    </row>
    <row r="718" spans="1:6" ht="12.75">
      <c r="A718" s="25"/>
      <c r="B718" s="10" t="s">
        <v>382</v>
      </c>
      <c r="C718" s="48" t="s">
        <v>33</v>
      </c>
      <c r="D718" s="50">
        <v>1494.13</v>
      </c>
      <c r="E718" s="24">
        <f t="shared" si="33"/>
        <v>17929.56</v>
      </c>
      <c r="F718" s="24">
        <f t="shared" si="32"/>
        <v>0.7325243908417906</v>
      </c>
    </row>
    <row r="719" spans="1:6" ht="12.75">
      <c r="A719" s="25"/>
      <c r="B719" s="10" t="s">
        <v>43</v>
      </c>
      <c r="C719" s="48" t="s">
        <v>33</v>
      </c>
      <c r="D719" s="50">
        <v>4044.73</v>
      </c>
      <c r="E719" s="24">
        <f t="shared" si="33"/>
        <v>48536.76</v>
      </c>
      <c r="F719" s="24">
        <f t="shared" si="32"/>
        <v>1.9830024023140658</v>
      </c>
    </row>
    <row r="720" spans="1:6" ht="12.75">
      <c r="A720" s="25"/>
      <c r="B720" s="10" t="s">
        <v>383</v>
      </c>
      <c r="C720" s="48" t="s">
        <v>33</v>
      </c>
      <c r="D720" s="50">
        <v>252.79</v>
      </c>
      <c r="E720" s="24">
        <f t="shared" si="33"/>
        <v>3033.48</v>
      </c>
      <c r="F720" s="24">
        <f t="shared" si="32"/>
        <v>0.12393489238613521</v>
      </c>
    </row>
    <row r="721" spans="1:6" ht="13.5" thickBot="1">
      <c r="A721" s="25"/>
      <c r="B721" s="10" t="s">
        <v>44</v>
      </c>
      <c r="C721" s="48" t="s">
        <v>33</v>
      </c>
      <c r="D721" s="50">
        <v>342.67</v>
      </c>
      <c r="E721" s="24">
        <f t="shared" si="33"/>
        <v>4112.04</v>
      </c>
      <c r="F721" s="24">
        <f t="shared" si="32"/>
        <v>0.16800019610727068</v>
      </c>
    </row>
    <row r="722" spans="1:6" ht="13.5" thickBot="1">
      <c r="A722" s="18"/>
      <c r="B722" s="27" t="s">
        <v>45</v>
      </c>
      <c r="C722" s="28" t="s">
        <v>33</v>
      </c>
      <c r="D722" s="47">
        <v>20550.94</v>
      </c>
      <c r="E722" s="21">
        <f t="shared" si="33"/>
        <v>246611.27999999997</v>
      </c>
      <c r="F722" s="21">
        <f t="shared" si="32"/>
        <v>10.075471883120066</v>
      </c>
    </row>
    <row r="723" spans="1:6" ht="12.75">
      <c r="A723" s="29" t="s">
        <v>14</v>
      </c>
      <c r="B723" s="30" t="s">
        <v>373</v>
      </c>
      <c r="C723" s="31" t="s">
        <v>33</v>
      </c>
      <c r="D723" s="51">
        <v>1842.66</v>
      </c>
      <c r="E723" s="32">
        <f t="shared" si="33"/>
        <v>22111.920000000002</v>
      </c>
      <c r="F723" s="32">
        <f t="shared" si="32"/>
        <v>0.9033975584644801</v>
      </c>
    </row>
    <row r="724" spans="1:6" ht="12.75">
      <c r="A724" s="29" t="s">
        <v>16</v>
      </c>
      <c r="B724" s="30" t="s">
        <v>267</v>
      </c>
      <c r="C724" s="31" t="s">
        <v>33</v>
      </c>
      <c r="D724" s="51">
        <v>4063.08</v>
      </c>
      <c r="E724" s="32">
        <f t="shared" si="33"/>
        <v>48756.96</v>
      </c>
      <c r="F724" s="32">
        <f t="shared" si="32"/>
        <v>1.991998823356376</v>
      </c>
    </row>
    <row r="725" spans="1:6" ht="13.5" thickBot="1">
      <c r="A725" s="29" t="s">
        <v>18</v>
      </c>
      <c r="B725" s="30" t="s">
        <v>46</v>
      </c>
      <c r="C725" s="31" t="s">
        <v>33</v>
      </c>
      <c r="D725" s="33" t="s">
        <v>35</v>
      </c>
      <c r="E725" s="33"/>
      <c r="F725" s="33"/>
    </row>
    <row r="726" spans="1:6" ht="17.25" customHeight="1" thickBot="1">
      <c r="A726" s="18"/>
      <c r="B726" s="20" t="s">
        <v>47</v>
      </c>
      <c r="C726" s="34" t="s">
        <v>33</v>
      </c>
      <c r="D726" s="52">
        <v>26456.69</v>
      </c>
      <c r="E726" s="35">
        <f>D726*12</f>
        <v>317480.27999999997</v>
      </c>
      <c r="F726" s="35">
        <f t="shared" si="32"/>
        <v>12.970873167622688</v>
      </c>
    </row>
    <row r="727" spans="1:6" ht="14.25" customHeight="1" thickBot="1">
      <c r="A727" s="29" t="s">
        <v>21</v>
      </c>
      <c r="B727" s="30" t="s">
        <v>384</v>
      </c>
      <c r="C727" s="31" t="s">
        <v>33</v>
      </c>
      <c r="D727" s="51">
        <v>793.7</v>
      </c>
      <c r="E727" s="32">
        <f>D727*12</f>
        <v>9524.400000000001</v>
      </c>
      <c r="F727" s="32">
        <f t="shared" si="32"/>
        <v>0.389125851840957</v>
      </c>
    </row>
    <row r="728" spans="1:6" ht="20.25" customHeight="1" thickBot="1">
      <c r="A728" s="18" t="s">
        <v>23</v>
      </c>
      <c r="B728" s="20" t="s">
        <v>48</v>
      </c>
      <c r="C728" s="34" t="s">
        <v>33</v>
      </c>
      <c r="D728" s="52">
        <v>27250.39</v>
      </c>
      <c r="E728" s="35">
        <f>D728*12</f>
        <v>327004.68</v>
      </c>
      <c r="F728" s="35">
        <f t="shared" si="32"/>
        <v>13.359999019463647</v>
      </c>
    </row>
    <row r="730" ht="31.5" customHeight="1">
      <c r="F730" s="36" t="s">
        <v>98</v>
      </c>
    </row>
    <row r="731" spans="1:4" s="2" customFormat="1" ht="15">
      <c r="A731" s="61" t="s">
        <v>0</v>
      </c>
      <c r="B731" s="61"/>
      <c r="C731" s="61"/>
      <c r="D731" s="61"/>
    </row>
    <row r="732" spans="1:4" ht="12.75">
      <c r="A732" s="62" t="s">
        <v>99</v>
      </c>
      <c r="B732" s="62"/>
      <c r="C732" s="62"/>
      <c r="D732" s="62"/>
    </row>
    <row r="733" spans="1:4" ht="13.5" customHeight="1">
      <c r="A733" s="63" t="s">
        <v>2</v>
      </c>
      <c r="B733" s="63"/>
      <c r="C733" s="63"/>
      <c r="D733" s="63"/>
    </row>
    <row r="734" ht="12.75">
      <c r="A734" s="3" t="s">
        <v>100</v>
      </c>
    </row>
    <row r="735" ht="12.75">
      <c r="A735" s="3" t="s">
        <v>4</v>
      </c>
    </row>
    <row r="736" ht="12.75">
      <c r="A736" s="4" t="s">
        <v>101</v>
      </c>
    </row>
    <row r="737" spans="1:4" ht="11.25" customHeight="1">
      <c r="A737" s="5" t="s">
        <v>6</v>
      </c>
      <c r="B737" s="6" t="s">
        <v>7</v>
      </c>
      <c r="C737" s="7" t="s">
        <v>8</v>
      </c>
      <c r="D737" s="8">
        <v>405</v>
      </c>
    </row>
    <row r="738" spans="1:4" ht="10.5" customHeight="1">
      <c r="A738" s="9" t="s">
        <v>9</v>
      </c>
      <c r="B738" s="10" t="s">
        <v>10</v>
      </c>
      <c r="C738" s="11" t="s">
        <v>11</v>
      </c>
      <c r="D738" s="12">
        <v>4</v>
      </c>
    </row>
    <row r="739" spans="1:4" ht="10.5" customHeight="1">
      <c r="A739" s="9" t="s">
        <v>12</v>
      </c>
      <c r="B739" s="10" t="s">
        <v>13</v>
      </c>
      <c r="C739" s="11" t="s">
        <v>8</v>
      </c>
      <c r="D739" s="14">
        <v>2.06</v>
      </c>
    </row>
    <row r="740" spans="1:4" ht="10.5" customHeight="1">
      <c r="A740" s="9" t="s">
        <v>14</v>
      </c>
      <c r="B740" s="10" t="s">
        <v>15</v>
      </c>
      <c r="C740" s="11" t="s">
        <v>8</v>
      </c>
      <c r="D740" s="14">
        <v>0.69</v>
      </c>
    </row>
    <row r="741" spans="1:4" ht="10.5" customHeight="1">
      <c r="A741" s="9" t="s">
        <v>16</v>
      </c>
      <c r="B741" s="10" t="s">
        <v>17</v>
      </c>
      <c r="C741" s="11" t="s">
        <v>8</v>
      </c>
      <c r="D741" s="14">
        <v>0.74</v>
      </c>
    </row>
    <row r="742" spans="1:4" ht="10.5" customHeight="1">
      <c r="A742" s="9" t="s">
        <v>18</v>
      </c>
      <c r="B742" s="10" t="s">
        <v>19</v>
      </c>
      <c r="C742" s="11" t="s">
        <v>20</v>
      </c>
      <c r="D742" s="13">
        <v>630.8</v>
      </c>
    </row>
    <row r="743" spans="1:4" ht="12.75">
      <c r="A743" s="9" t="s">
        <v>21</v>
      </c>
      <c r="B743" s="10" t="s">
        <v>22</v>
      </c>
      <c r="C743" s="11" t="s">
        <v>20</v>
      </c>
      <c r="D743" s="12">
        <v>0</v>
      </c>
    </row>
    <row r="744" spans="1:4" ht="10.5" customHeight="1">
      <c r="A744" s="9" t="s">
        <v>23</v>
      </c>
      <c r="B744" s="10" t="s">
        <v>24</v>
      </c>
      <c r="C744" s="11" t="s">
        <v>20</v>
      </c>
      <c r="D744" s="13">
        <v>2784.1</v>
      </c>
    </row>
    <row r="745" spans="1:4" ht="12.75">
      <c r="A745" s="9" t="s">
        <v>25</v>
      </c>
      <c r="B745" s="10" t="s">
        <v>26</v>
      </c>
      <c r="C745" s="11" t="s">
        <v>20</v>
      </c>
      <c r="D745" s="13">
        <v>604.8</v>
      </c>
    </row>
    <row r="746" spans="1:4" ht="10.5" customHeight="1" thickBot="1">
      <c r="A746" s="15"/>
      <c r="B746" s="16"/>
      <c r="C746" s="17"/>
      <c r="D746" s="17"/>
    </row>
    <row r="747" spans="1:6" ht="24.75" customHeight="1" thickBot="1">
      <c r="A747" s="18" t="s">
        <v>27</v>
      </c>
      <c r="B747" s="19" t="s">
        <v>28</v>
      </c>
      <c r="C747" s="19" t="s">
        <v>29</v>
      </c>
      <c r="D747" s="18" t="s">
        <v>30</v>
      </c>
      <c r="E747" s="18" t="s">
        <v>264</v>
      </c>
      <c r="F747" s="18" t="s">
        <v>265</v>
      </c>
    </row>
    <row r="748" spans="1:6" ht="13.5" thickBot="1">
      <c r="A748" s="18" t="s">
        <v>6</v>
      </c>
      <c r="B748" s="20" t="s">
        <v>31</v>
      </c>
      <c r="C748" s="46"/>
      <c r="D748" s="47">
        <v>32467.45</v>
      </c>
      <c r="E748" s="21">
        <f aca="true" t="shared" si="34" ref="E748:E755">D748*12</f>
        <v>389609.4</v>
      </c>
      <c r="F748" s="21">
        <f>D748/7525.9</f>
        <v>4.314095324147279</v>
      </c>
    </row>
    <row r="749" spans="1:6" ht="12.75">
      <c r="A749" s="11"/>
      <c r="B749" s="10" t="s">
        <v>32</v>
      </c>
      <c r="C749" s="48" t="s">
        <v>33</v>
      </c>
      <c r="D749" s="49">
        <v>17712.1</v>
      </c>
      <c r="E749" s="22">
        <f t="shared" si="34"/>
        <v>212545.19999999998</v>
      </c>
      <c r="F749" s="22">
        <f aca="true" t="shared" si="35" ref="F749:F776">D749/7525.9</f>
        <v>2.3534859618118764</v>
      </c>
    </row>
    <row r="750" spans="1:6" ht="12.75">
      <c r="A750" s="11"/>
      <c r="B750" s="10" t="s">
        <v>34</v>
      </c>
      <c r="C750" s="48" t="s">
        <v>33</v>
      </c>
      <c r="D750" s="49">
        <v>2327.03</v>
      </c>
      <c r="E750" s="22">
        <f t="shared" si="34"/>
        <v>27924.36</v>
      </c>
      <c r="F750" s="22">
        <f t="shared" si="35"/>
        <v>0.3092028860335641</v>
      </c>
    </row>
    <row r="751" spans="1:6" ht="12.75">
      <c r="A751" s="11"/>
      <c r="B751" s="10" t="s">
        <v>374</v>
      </c>
      <c r="C751" s="48" t="s">
        <v>33</v>
      </c>
      <c r="D751" s="49">
        <v>6791.61</v>
      </c>
      <c r="E751" s="22">
        <f t="shared" si="34"/>
        <v>81499.31999999999</v>
      </c>
      <c r="F751" s="22">
        <f t="shared" si="35"/>
        <v>0.9024316028647736</v>
      </c>
    </row>
    <row r="752" spans="1:6" ht="12.75">
      <c r="A752" s="11"/>
      <c r="B752" s="10" t="s">
        <v>375</v>
      </c>
      <c r="C752" s="48" t="s">
        <v>33</v>
      </c>
      <c r="D752" s="49">
        <v>1949.21</v>
      </c>
      <c r="E752" s="22">
        <f t="shared" si="34"/>
        <v>23390.52</v>
      </c>
      <c r="F752" s="22">
        <f t="shared" si="35"/>
        <v>0.25900025246149966</v>
      </c>
    </row>
    <row r="753" spans="1:6" ht="12.75">
      <c r="A753" s="11"/>
      <c r="B753" s="10" t="s">
        <v>36</v>
      </c>
      <c r="C753" s="48" t="s">
        <v>33</v>
      </c>
      <c r="D753" s="50">
        <v>323.42</v>
      </c>
      <c r="E753" s="24">
        <f t="shared" si="34"/>
        <v>3881.04</v>
      </c>
      <c r="F753" s="24">
        <f t="shared" si="35"/>
        <v>0.04297426221448598</v>
      </c>
    </row>
    <row r="754" spans="1:6" ht="13.5" thickBot="1">
      <c r="A754" s="11"/>
      <c r="B754" s="10" t="s">
        <v>376</v>
      </c>
      <c r="C754" s="48" t="s">
        <v>33</v>
      </c>
      <c r="D754" s="49">
        <v>3364.08</v>
      </c>
      <c r="E754" s="22">
        <f t="shared" si="34"/>
        <v>40368.96</v>
      </c>
      <c r="F754" s="22">
        <f t="shared" si="35"/>
        <v>0.4470003587610784</v>
      </c>
    </row>
    <row r="755" spans="1:6" ht="13.5" thickBot="1">
      <c r="A755" s="18" t="s">
        <v>9</v>
      </c>
      <c r="B755" s="20" t="s">
        <v>37</v>
      </c>
      <c r="C755" s="46"/>
      <c r="D755" s="47">
        <v>11457.57</v>
      </c>
      <c r="E755" s="21">
        <f t="shared" si="34"/>
        <v>137490.84</v>
      </c>
      <c r="F755" s="21">
        <f t="shared" si="35"/>
        <v>1.5224185811663722</v>
      </c>
    </row>
    <row r="756" spans="1:6" ht="12.75">
      <c r="A756" s="25"/>
      <c r="B756" s="26" t="s">
        <v>38</v>
      </c>
      <c r="C756" s="48"/>
      <c r="D756" s="23"/>
      <c r="E756" s="23"/>
      <c r="F756" s="23"/>
    </row>
    <row r="757" spans="1:6" ht="12.75">
      <c r="A757" s="25"/>
      <c r="B757" s="10" t="s">
        <v>405</v>
      </c>
      <c r="C757" s="48" t="s">
        <v>33</v>
      </c>
      <c r="D757" s="50">
        <v>5998.7</v>
      </c>
      <c r="E757" s="24">
        <f>D757*12</f>
        <v>71984.4</v>
      </c>
      <c r="F757" s="24">
        <f t="shared" si="35"/>
        <v>0.7970741040938626</v>
      </c>
    </row>
    <row r="758" spans="1:6" ht="12.75">
      <c r="A758" s="25"/>
      <c r="B758" s="26" t="s">
        <v>39</v>
      </c>
      <c r="C758" s="48"/>
      <c r="D758" s="23"/>
      <c r="E758" s="23"/>
      <c r="F758" s="23"/>
    </row>
    <row r="759" spans="1:6" ht="12.75">
      <c r="A759" s="25"/>
      <c r="B759" s="10" t="s">
        <v>406</v>
      </c>
      <c r="C759" s="48" t="s">
        <v>33</v>
      </c>
      <c r="D759" s="50">
        <v>4663.45</v>
      </c>
      <c r="E759" s="24">
        <f>D759*12</f>
        <v>55961.399999999994</v>
      </c>
      <c r="F759" s="24">
        <f t="shared" si="35"/>
        <v>0.6196534633731514</v>
      </c>
    </row>
    <row r="760" spans="1:6" ht="12.75">
      <c r="A760" s="25"/>
      <c r="B760" s="10" t="s">
        <v>40</v>
      </c>
      <c r="C760" s="48" t="s">
        <v>33</v>
      </c>
      <c r="D760" s="50">
        <v>223.45</v>
      </c>
      <c r="E760" s="24">
        <f>D760*12</f>
        <v>2681.3999999999996</v>
      </c>
      <c r="F760" s="24">
        <f t="shared" si="35"/>
        <v>0.02969080110020064</v>
      </c>
    </row>
    <row r="761" spans="1:6" ht="13.5" thickBot="1">
      <c r="A761" s="25"/>
      <c r="B761" s="10" t="s">
        <v>41</v>
      </c>
      <c r="C761" s="48" t="s">
        <v>33</v>
      </c>
      <c r="D761" s="50">
        <v>571.97</v>
      </c>
      <c r="E761" s="24">
        <f>D761*12</f>
        <v>6863.64</v>
      </c>
      <c r="F761" s="24">
        <f t="shared" si="35"/>
        <v>0.07600021259915758</v>
      </c>
    </row>
    <row r="762" spans="1:6" ht="13.5" thickBot="1">
      <c r="A762" s="18" t="s">
        <v>12</v>
      </c>
      <c r="B762" s="20" t="s">
        <v>42</v>
      </c>
      <c r="C762" s="46"/>
      <c r="D762" s="47">
        <v>31901.99</v>
      </c>
      <c r="E762" s="21">
        <f>D762*12</f>
        <v>382823.88</v>
      </c>
      <c r="F762" s="21">
        <f t="shared" si="35"/>
        <v>4.238960124370507</v>
      </c>
    </row>
    <row r="763" spans="1:6" ht="12.75">
      <c r="A763" s="25"/>
      <c r="B763" s="10" t="s">
        <v>379</v>
      </c>
      <c r="C763" s="48" t="s">
        <v>33</v>
      </c>
      <c r="D763" s="50">
        <v>5862.68</v>
      </c>
      <c r="E763" s="24">
        <f>D763*12</f>
        <v>70352.16</v>
      </c>
      <c r="F763" s="24">
        <f t="shared" si="35"/>
        <v>0.7790005182104467</v>
      </c>
    </row>
    <row r="764" spans="1:6" ht="12.75">
      <c r="A764" s="25"/>
      <c r="B764" s="10" t="s">
        <v>380</v>
      </c>
      <c r="C764" s="48"/>
      <c r="D764" s="23"/>
      <c r="E764" s="23"/>
      <c r="F764" s="23"/>
    </row>
    <row r="765" spans="1:6" ht="12.75">
      <c r="A765" s="25"/>
      <c r="B765" s="10" t="s">
        <v>407</v>
      </c>
      <c r="C765" s="48" t="s">
        <v>33</v>
      </c>
      <c r="D765" s="50">
        <v>1950.18</v>
      </c>
      <c r="E765" s="24">
        <f aca="true" t="shared" si="36" ref="E765:E772">D765*12</f>
        <v>23402.16</v>
      </c>
      <c r="F765" s="24">
        <f t="shared" si="35"/>
        <v>0.25912914070077997</v>
      </c>
    </row>
    <row r="766" spans="1:6" ht="12.75">
      <c r="A766" s="25"/>
      <c r="B766" s="10" t="s">
        <v>382</v>
      </c>
      <c r="C766" s="48" t="s">
        <v>33</v>
      </c>
      <c r="D766" s="50">
        <v>6889.76</v>
      </c>
      <c r="E766" s="24">
        <f t="shared" si="36"/>
        <v>82677.12</v>
      </c>
      <c r="F766" s="24">
        <f t="shared" si="35"/>
        <v>0.9154732324373165</v>
      </c>
    </row>
    <row r="767" spans="1:6" ht="12.75">
      <c r="A767" s="25"/>
      <c r="B767" s="10" t="s">
        <v>43</v>
      </c>
      <c r="C767" s="48" t="s">
        <v>33</v>
      </c>
      <c r="D767" s="50">
        <v>14923.86</v>
      </c>
      <c r="E767" s="24">
        <f t="shared" si="36"/>
        <v>179086.32</v>
      </c>
      <c r="F767" s="24">
        <f t="shared" si="35"/>
        <v>1.9830000398623422</v>
      </c>
    </row>
    <row r="768" spans="1:6" ht="12.75">
      <c r="A768" s="25"/>
      <c r="B768" s="10" t="s">
        <v>383</v>
      </c>
      <c r="C768" s="48" t="s">
        <v>33</v>
      </c>
      <c r="D768" s="50">
        <v>1011.17</v>
      </c>
      <c r="E768" s="24">
        <f t="shared" si="36"/>
        <v>12134.039999999999</v>
      </c>
      <c r="F768" s="24">
        <f t="shared" si="35"/>
        <v>0.13435868135372514</v>
      </c>
    </row>
    <row r="769" spans="1:6" ht="13.5" thickBot="1">
      <c r="A769" s="25"/>
      <c r="B769" s="10" t="s">
        <v>44</v>
      </c>
      <c r="C769" s="48" t="s">
        <v>33</v>
      </c>
      <c r="D769" s="50">
        <v>1264.35</v>
      </c>
      <c r="E769" s="24">
        <f t="shared" si="36"/>
        <v>15172.199999999999</v>
      </c>
      <c r="F769" s="24">
        <f t="shared" si="35"/>
        <v>0.1679998405506318</v>
      </c>
    </row>
    <row r="770" spans="1:6" ht="13.5" thickBot="1">
      <c r="A770" s="18"/>
      <c r="B770" s="27" t="s">
        <v>45</v>
      </c>
      <c r="C770" s="28" t="s">
        <v>33</v>
      </c>
      <c r="D770" s="47">
        <v>75827</v>
      </c>
      <c r="E770" s="21">
        <f t="shared" si="36"/>
        <v>909924</v>
      </c>
      <c r="F770" s="21">
        <f t="shared" si="35"/>
        <v>10.075472700939423</v>
      </c>
    </row>
    <row r="771" spans="1:6" ht="12.75">
      <c r="A771" s="29" t="s">
        <v>14</v>
      </c>
      <c r="B771" s="30" t="s">
        <v>373</v>
      </c>
      <c r="C771" s="31" t="s">
        <v>33</v>
      </c>
      <c r="D771" s="51">
        <v>6798.9</v>
      </c>
      <c r="E771" s="32">
        <f t="shared" si="36"/>
        <v>81586.79999999999</v>
      </c>
      <c r="F771" s="32">
        <f t="shared" si="35"/>
        <v>0.9034002577764786</v>
      </c>
    </row>
    <row r="772" spans="1:6" ht="12.75">
      <c r="A772" s="29" t="s">
        <v>16</v>
      </c>
      <c r="B772" s="30" t="s">
        <v>267</v>
      </c>
      <c r="C772" s="31" t="s">
        <v>33</v>
      </c>
      <c r="D772" s="51">
        <v>14991.59</v>
      </c>
      <c r="E772" s="32">
        <f t="shared" si="36"/>
        <v>179899.08000000002</v>
      </c>
      <c r="F772" s="32">
        <f t="shared" si="35"/>
        <v>1.9919996279514744</v>
      </c>
    </row>
    <row r="773" spans="1:6" ht="13.5" thickBot="1">
      <c r="A773" s="29" t="s">
        <v>18</v>
      </c>
      <c r="B773" s="30" t="s">
        <v>46</v>
      </c>
      <c r="C773" s="31" t="s">
        <v>33</v>
      </c>
      <c r="D773" s="33" t="s">
        <v>35</v>
      </c>
      <c r="E773" s="33"/>
      <c r="F773" s="33"/>
    </row>
    <row r="774" spans="1:6" ht="17.25" customHeight="1" thickBot="1">
      <c r="A774" s="18"/>
      <c r="B774" s="20" t="s">
        <v>47</v>
      </c>
      <c r="C774" s="34" t="s">
        <v>33</v>
      </c>
      <c r="D774" s="52">
        <v>97617.5</v>
      </c>
      <c r="E774" s="35">
        <f>D774*12</f>
        <v>1171410</v>
      </c>
      <c r="F774" s="35">
        <f t="shared" si="35"/>
        <v>12.970873915412112</v>
      </c>
    </row>
    <row r="775" spans="1:6" ht="14.25" customHeight="1" thickBot="1">
      <c r="A775" s="29" t="s">
        <v>21</v>
      </c>
      <c r="B775" s="30" t="s">
        <v>384</v>
      </c>
      <c r="C775" s="31" t="s">
        <v>33</v>
      </c>
      <c r="D775" s="51">
        <v>2928.52</v>
      </c>
      <c r="E775" s="32">
        <f>D775*12</f>
        <v>35142.24</v>
      </c>
      <c r="F775" s="32">
        <f t="shared" si="35"/>
        <v>0.3891255530899959</v>
      </c>
    </row>
    <row r="776" spans="1:6" ht="20.25" customHeight="1" thickBot="1">
      <c r="A776" s="18" t="s">
        <v>23</v>
      </c>
      <c r="B776" s="20" t="s">
        <v>48</v>
      </c>
      <c r="C776" s="34" t="s">
        <v>33</v>
      </c>
      <c r="D776" s="52">
        <v>100546.02</v>
      </c>
      <c r="E776" s="35">
        <f>D776*12</f>
        <v>1206552.24</v>
      </c>
      <c r="F776" s="35">
        <f t="shared" si="35"/>
        <v>13.359999468502107</v>
      </c>
    </row>
    <row r="778" ht="31.5" customHeight="1">
      <c r="F778" s="36" t="s">
        <v>102</v>
      </c>
    </row>
    <row r="779" spans="1:4" s="2" customFormat="1" ht="15">
      <c r="A779" s="61" t="s">
        <v>0</v>
      </c>
      <c r="B779" s="61"/>
      <c r="C779" s="61"/>
      <c r="D779" s="61"/>
    </row>
    <row r="780" spans="1:4" ht="12.75">
      <c r="A780" s="62" t="s">
        <v>103</v>
      </c>
      <c r="B780" s="62"/>
      <c r="C780" s="62"/>
      <c r="D780" s="62"/>
    </row>
    <row r="781" spans="1:4" ht="13.5" customHeight="1">
      <c r="A781" s="63" t="s">
        <v>2</v>
      </c>
      <c r="B781" s="63"/>
      <c r="C781" s="63"/>
      <c r="D781" s="63"/>
    </row>
    <row r="782" ht="12.75">
      <c r="A782" s="3" t="s">
        <v>104</v>
      </c>
    </row>
    <row r="783" ht="12.75">
      <c r="A783" s="3" t="s">
        <v>58</v>
      </c>
    </row>
    <row r="784" ht="12.75">
      <c r="A784" s="4" t="s">
        <v>105</v>
      </c>
    </row>
    <row r="785" spans="1:4" ht="11.25" customHeight="1">
      <c r="A785" s="5" t="s">
        <v>6</v>
      </c>
      <c r="B785" s="6" t="s">
        <v>7</v>
      </c>
      <c r="C785" s="7" t="s">
        <v>8</v>
      </c>
      <c r="D785" s="8">
        <v>158</v>
      </c>
    </row>
    <row r="786" spans="1:4" ht="10.5" customHeight="1">
      <c r="A786" s="9" t="s">
        <v>9</v>
      </c>
      <c r="B786" s="10" t="s">
        <v>10</v>
      </c>
      <c r="C786" s="11" t="s">
        <v>11</v>
      </c>
      <c r="D786" s="12">
        <v>0</v>
      </c>
    </row>
    <row r="787" spans="1:4" ht="10.5" customHeight="1">
      <c r="A787" s="9" t="s">
        <v>12</v>
      </c>
      <c r="B787" s="10" t="s">
        <v>13</v>
      </c>
      <c r="C787" s="11" t="s">
        <v>8</v>
      </c>
      <c r="D787" s="14">
        <v>0.98</v>
      </c>
    </row>
    <row r="788" spans="1:4" ht="10.5" customHeight="1">
      <c r="A788" s="9" t="s">
        <v>14</v>
      </c>
      <c r="B788" s="10" t="s">
        <v>15</v>
      </c>
      <c r="C788" s="11" t="s">
        <v>8</v>
      </c>
      <c r="D788" s="14">
        <v>0.99</v>
      </c>
    </row>
    <row r="789" spans="1:4" ht="10.5" customHeight="1">
      <c r="A789" s="9" t="s">
        <v>16</v>
      </c>
      <c r="B789" s="10" t="s">
        <v>17</v>
      </c>
      <c r="C789" s="11" t="s">
        <v>8</v>
      </c>
      <c r="D789" s="12">
        <v>0</v>
      </c>
    </row>
    <row r="790" spans="1:4" ht="10.5" customHeight="1">
      <c r="A790" s="9" t="s">
        <v>18</v>
      </c>
      <c r="B790" s="10" t="s">
        <v>19</v>
      </c>
      <c r="C790" s="11" t="s">
        <v>20</v>
      </c>
      <c r="D790" s="13">
        <v>1031.5</v>
      </c>
    </row>
    <row r="791" spans="1:4" ht="12.75">
      <c r="A791" s="9" t="s">
        <v>21</v>
      </c>
      <c r="B791" s="10" t="s">
        <v>22</v>
      </c>
      <c r="C791" s="11" t="s">
        <v>20</v>
      </c>
      <c r="D791" s="12">
        <v>0</v>
      </c>
    </row>
    <row r="792" spans="1:4" ht="10.5" customHeight="1">
      <c r="A792" s="9" t="s">
        <v>23</v>
      </c>
      <c r="B792" s="10" t="s">
        <v>24</v>
      </c>
      <c r="C792" s="11" t="s">
        <v>20</v>
      </c>
      <c r="D792" s="13">
        <v>3205.5</v>
      </c>
    </row>
    <row r="793" spans="1:4" ht="12.75">
      <c r="A793" s="9" t="s">
        <v>25</v>
      </c>
      <c r="B793" s="10" t="s">
        <v>26</v>
      </c>
      <c r="C793" s="11" t="s">
        <v>20</v>
      </c>
      <c r="D793" s="12">
        <v>273</v>
      </c>
    </row>
    <row r="794" spans="1:4" ht="10.5" customHeight="1" thickBot="1">
      <c r="A794" s="15"/>
      <c r="B794" s="16"/>
      <c r="C794" s="17"/>
      <c r="D794" s="17"/>
    </row>
    <row r="795" spans="1:6" ht="24.75" customHeight="1" thickBot="1">
      <c r="A795" s="18" t="s">
        <v>27</v>
      </c>
      <c r="B795" s="19" t="s">
        <v>28</v>
      </c>
      <c r="C795" s="19" t="s">
        <v>29</v>
      </c>
      <c r="D795" s="18" t="s">
        <v>30</v>
      </c>
      <c r="E795" s="18" t="s">
        <v>264</v>
      </c>
      <c r="F795" s="18" t="s">
        <v>265</v>
      </c>
    </row>
    <row r="796" spans="1:6" ht="13.5" thickBot="1">
      <c r="A796" s="18" t="s">
        <v>6</v>
      </c>
      <c r="B796" s="20" t="s">
        <v>31</v>
      </c>
      <c r="C796" s="46"/>
      <c r="D796" s="47">
        <v>10382.53</v>
      </c>
      <c r="E796" s="21">
        <f aca="true" t="shared" si="37" ref="E796:E803">D796*12</f>
        <v>124590.36000000002</v>
      </c>
      <c r="F796" s="21">
        <f>D796/3454.7</f>
        <v>3.0053347613396246</v>
      </c>
    </row>
    <row r="797" spans="1:6" ht="12.75">
      <c r="A797" s="11"/>
      <c r="B797" s="10" t="s">
        <v>32</v>
      </c>
      <c r="C797" s="48" t="s">
        <v>33</v>
      </c>
      <c r="D797" s="49">
        <v>2996.82</v>
      </c>
      <c r="E797" s="22">
        <f t="shared" si="37"/>
        <v>35961.840000000004</v>
      </c>
      <c r="F797" s="22">
        <f aca="true" t="shared" si="38" ref="F797:F824">D797/3454.7</f>
        <v>0.8674617188178424</v>
      </c>
    </row>
    <row r="798" spans="1:6" ht="12.75">
      <c r="A798" s="11"/>
      <c r="B798" s="10" t="s">
        <v>34</v>
      </c>
      <c r="C798" s="48" t="s">
        <v>33</v>
      </c>
      <c r="D798" s="49">
        <v>1675.2</v>
      </c>
      <c r="E798" s="22">
        <f t="shared" si="37"/>
        <v>20102.4</v>
      </c>
      <c r="F798" s="22">
        <f t="shared" si="38"/>
        <v>0.48490462268793244</v>
      </c>
    </row>
    <row r="799" spans="1:6" ht="12.75">
      <c r="A799" s="11"/>
      <c r="B799" s="10" t="s">
        <v>374</v>
      </c>
      <c r="C799" s="48" t="s">
        <v>33</v>
      </c>
      <c r="D799" s="49">
        <v>3117.63</v>
      </c>
      <c r="E799" s="22">
        <f t="shared" si="37"/>
        <v>37411.56</v>
      </c>
      <c r="F799" s="22">
        <f t="shared" si="38"/>
        <v>0.9024314701710714</v>
      </c>
    </row>
    <row r="800" spans="1:6" ht="12.75">
      <c r="A800" s="11"/>
      <c r="B800" s="10" t="s">
        <v>375</v>
      </c>
      <c r="C800" s="48" t="s">
        <v>33</v>
      </c>
      <c r="D800" s="50">
        <v>894.77</v>
      </c>
      <c r="E800" s="22">
        <f t="shared" si="37"/>
        <v>10737.24</v>
      </c>
      <c r="F800" s="22">
        <f t="shared" si="38"/>
        <v>0.2590007815439836</v>
      </c>
    </row>
    <row r="801" spans="1:6" ht="12.75">
      <c r="A801" s="11"/>
      <c r="B801" s="10" t="s">
        <v>36</v>
      </c>
      <c r="C801" s="48" t="s">
        <v>33</v>
      </c>
      <c r="D801" s="50">
        <v>153.86</v>
      </c>
      <c r="E801" s="24">
        <f t="shared" si="37"/>
        <v>1846.3200000000002</v>
      </c>
      <c r="F801" s="24">
        <f t="shared" si="38"/>
        <v>0.04453642863345588</v>
      </c>
    </row>
    <row r="802" spans="1:6" ht="13.5" thickBot="1">
      <c r="A802" s="11"/>
      <c r="B802" s="10" t="s">
        <v>376</v>
      </c>
      <c r="C802" s="48" t="s">
        <v>33</v>
      </c>
      <c r="D802" s="49">
        <v>1544.25</v>
      </c>
      <c r="E802" s="22">
        <f t="shared" si="37"/>
        <v>18531</v>
      </c>
      <c r="F802" s="22">
        <f t="shared" si="38"/>
        <v>0.44699973948533883</v>
      </c>
    </row>
    <row r="803" spans="1:6" ht="13.5" thickBot="1">
      <c r="A803" s="18" t="s">
        <v>9</v>
      </c>
      <c r="B803" s="20" t="s">
        <v>37</v>
      </c>
      <c r="C803" s="46"/>
      <c r="D803" s="47">
        <v>9108.88</v>
      </c>
      <c r="E803" s="21">
        <f t="shared" si="37"/>
        <v>109306.56</v>
      </c>
      <c r="F803" s="21">
        <f t="shared" si="38"/>
        <v>2.6366630966509392</v>
      </c>
    </row>
    <row r="804" spans="1:6" ht="12.75">
      <c r="A804" s="25"/>
      <c r="B804" s="26" t="s">
        <v>38</v>
      </c>
      <c r="C804" s="48"/>
      <c r="D804" s="23"/>
      <c r="E804" s="23"/>
      <c r="F804" s="23"/>
    </row>
    <row r="805" spans="1:6" ht="12.75">
      <c r="A805" s="25"/>
      <c r="B805" s="10" t="s">
        <v>408</v>
      </c>
      <c r="C805" s="48" t="s">
        <v>33</v>
      </c>
      <c r="D805" s="50">
        <v>8606.83</v>
      </c>
      <c r="E805" s="24">
        <f>D805*12</f>
        <v>103281.95999999999</v>
      </c>
      <c r="F805" s="24">
        <f t="shared" si="38"/>
        <v>2.491339334819232</v>
      </c>
    </row>
    <row r="806" spans="1:6" ht="12.75">
      <c r="A806" s="25"/>
      <c r="B806" s="26" t="s">
        <v>39</v>
      </c>
      <c r="C806" s="48"/>
      <c r="D806" s="23"/>
      <c r="E806" s="23"/>
      <c r="F806" s="23"/>
    </row>
    <row r="807" spans="1:6" ht="12.75">
      <c r="A807" s="25"/>
      <c r="B807" s="10" t="s">
        <v>389</v>
      </c>
      <c r="C807" s="48" t="s">
        <v>33</v>
      </c>
      <c r="D807" s="23" t="s">
        <v>35</v>
      </c>
      <c r="E807" s="24"/>
      <c r="F807" s="24"/>
    </row>
    <row r="808" spans="1:6" ht="12.75">
      <c r="A808" s="25"/>
      <c r="B808" s="10" t="s">
        <v>40</v>
      </c>
      <c r="C808" s="48" t="s">
        <v>33</v>
      </c>
      <c r="D808" s="50">
        <v>239.49</v>
      </c>
      <c r="E808" s="24">
        <f>D808*12</f>
        <v>2873.88</v>
      </c>
      <c r="F808" s="24">
        <f t="shared" si="38"/>
        <v>0.06932295134165051</v>
      </c>
    </row>
    <row r="809" spans="1:6" ht="13.5" thickBot="1">
      <c r="A809" s="25"/>
      <c r="B809" s="10" t="s">
        <v>41</v>
      </c>
      <c r="C809" s="48" t="s">
        <v>33</v>
      </c>
      <c r="D809" s="50">
        <v>262.56</v>
      </c>
      <c r="E809" s="24">
        <f>D809*12</f>
        <v>3150.7200000000003</v>
      </c>
      <c r="F809" s="24">
        <f t="shared" si="38"/>
        <v>0.07600081049005702</v>
      </c>
    </row>
    <row r="810" spans="1:6" ht="13.5" thickBot="1">
      <c r="A810" s="18" t="s">
        <v>12</v>
      </c>
      <c r="B810" s="20" t="s">
        <v>42</v>
      </c>
      <c r="C810" s="46"/>
      <c r="D810" s="47">
        <v>5656.59</v>
      </c>
      <c r="E810" s="21">
        <f>D810*12</f>
        <v>67879.08</v>
      </c>
      <c r="F810" s="21">
        <f t="shared" si="38"/>
        <v>1.6373606970214492</v>
      </c>
    </row>
    <row r="811" spans="1:6" ht="12.75">
      <c r="A811" s="25"/>
      <c r="B811" s="10" t="s">
        <v>379</v>
      </c>
      <c r="C811" s="48" t="s">
        <v>33</v>
      </c>
      <c r="D811" s="50">
        <v>2691.21</v>
      </c>
      <c r="E811" s="24">
        <f>D811*12</f>
        <v>32294.52</v>
      </c>
      <c r="F811" s="24">
        <f t="shared" si="38"/>
        <v>0.778999623701045</v>
      </c>
    </row>
    <row r="812" spans="1:6" ht="12.75">
      <c r="A812" s="25"/>
      <c r="B812" s="10" t="s">
        <v>380</v>
      </c>
      <c r="C812" s="48"/>
      <c r="D812" s="23"/>
      <c r="E812" s="23"/>
      <c r="F812" s="23"/>
    </row>
    <row r="813" spans="1:6" ht="12.75">
      <c r="A813" s="25"/>
      <c r="B813" s="10" t="s">
        <v>409</v>
      </c>
      <c r="C813" s="48" t="s">
        <v>33</v>
      </c>
      <c r="D813" s="50">
        <v>760.81</v>
      </c>
      <c r="E813" s="24">
        <f>D813*12</f>
        <v>9129.72</v>
      </c>
      <c r="F813" s="24">
        <f t="shared" si="38"/>
        <v>0.22022462153008943</v>
      </c>
    </row>
    <row r="814" spans="1:6" ht="12.75">
      <c r="A814" s="25"/>
      <c r="B814" s="10" t="s">
        <v>382</v>
      </c>
      <c r="C814" s="48" t="s">
        <v>33</v>
      </c>
      <c r="D814" s="50">
        <v>1624.18</v>
      </c>
      <c r="E814" s="24">
        <f>D814*12</f>
        <v>19490.16</v>
      </c>
      <c r="F814" s="24">
        <f t="shared" si="38"/>
        <v>0.47013633600602084</v>
      </c>
    </row>
    <row r="815" spans="1:6" ht="12.75">
      <c r="A815" s="25"/>
      <c r="B815" s="10" t="s">
        <v>43</v>
      </c>
      <c r="C815" s="48" t="s">
        <v>33</v>
      </c>
      <c r="D815" s="23" t="s">
        <v>35</v>
      </c>
      <c r="E815" s="24"/>
      <c r="F815" s="24"/>
    </row>
    <row r="816" spans="1:6" ht="12.75">
      <c r="A816" s="25"/>
      <c r="B816" s="10" t="s">
        <v>383</v>
      </c>
      <c r="C816" s="48" t="s">
        <v>33</v>
      </c>
      <c r="D816" s="23" t="s">
        <v>35</v>
      </c>
      <c r="E816" s="24"/>
      <c r="F816" s="24"/>
    </row>
    <row r="817" spans="1:6" ht="13.5" thickBot="1">
      <c r="A817" s="25"/>
      <c r="B817" s="10" t="s">
        <v>44</v>
      </c>
      <c r="C817" s="48" t="s">
        <v>33</v>
      </c>
      <c r="D817" s="50">
        <v>580.39</v>
      </c>
      <c r="E817" s="24">
        <f>D817*12</f>
        <v>6964.68</v>
      </c>
      <c r="F817" s="24">
        <f t="shared" si="38"/>
        <v>0.16800011578429386</v>
      </c>
    </row>
    <row r="818" spans="1:6" ht="13.5" thickBot="1">
      <c r="A818" s="18"/>
      <c r="B818" s="27" t="s">
        <v>45</v>
      </c>
      <c r="C818" s="28" t="s">
        <v>33</v>
      </c>
      <c r="D818" s="47">
        <v>25148</v>
      </c>
      <c r="E818" s="21">
        <f>D818*12</f>
        <v>301776</v>
      </c>
      <c r="F818" s="21">
        <f t="shared" si="38"/>
        <v>7.279358555012013</v>
      </c>
    </row>
    <row r="819" spans="1:6" ht="12.75">
      <c r="A819" s="29" t="s">
        <v>14</v>
      </c>
      <c r="B819" s="30" t="s">
        <v>373</v>
      </c>
      <c r="C819" s="31" t="s">
        <v>33</v>
      </c>
      <c r="D819" s="51">
        <v>3120.98</v>
      </c>
      <c r="E819" s="32">
        <f>D819*12</f>
        <v>37451.76</v>
      </c>
      <c r="F819" s="32">
        <f t="shared" si="38"/>
        <v>0.9034011636321534</v>
      </c>
    </row>
    <row r="820" spans="1:6" ht="12.75">
      <c r="A820" s="29" t="s">
        <v>16</v>
      </c>
      <c r="B820" s="30" t="s">
        <v>267</v>
      </c>
      <c r="C820" s="31" t="s">
        <v>33</v>
      </c>
      <c r="D820" s="51">
        <v>6881.76</v>
      </c>
      <c r="E820" s="32">
        <f>D820*12</f>
        <v>82581.12</v>
      </c>
      <c r="F820" s="32">
        <f t="shared" si="38"/>
        <v>1.991999305294237</v>
      </c>
    </row>
    <row r="821" spans="1:6" ht="13.5" thickBot="1">
      <c r="A821" s="29" t="s">
        <v>18</v>
      </c>
      <c r="B821" s="30" t="s">
        <v>46</v>
      </c>
      <c r="C821" s="31" t="s">
        <v>33</v>
      </c>
      <c r="D821" s="33" t="s">
        <v>35</v>
      </c>
      <c r="E821" s="33"/>
      <c r="F821" s="33"/>
    </row>
    <row r="822" spans="1:6" ht="17.25" customHeight="1" thickBot="1">
      <c r="A822" s="18"/>
      <c r="B822" s="20" t="s">
        <v>47</v>
      </c>
      <c r="C822" s="34" t="s">
        <v>33</v>
      </c>
      <c r="D822" s="52">
        <v>35150.74</v>
      </c>
      <c r="E822" s="35">
        <f>D822*12</f>
        <v>421808.88</v>
      </c>
      <c r="F822" s="35">
        <f t="shared" si="38"/>
        <v>10.174759023938403</v>
      </c>
    </row>
    <row r="823" spans="1:6" ht="14.25" customHeight="1" thickBot="1">
      <c r="A823" s="29" t="s">
        <v>21</v>
      </c>
      <c r="B823" s="30" t="s">
        <v>384</v>
      </c>
      <c r="C823" s="31" t="s">
        <v>33</v>
      </c>
      <c r="D823" s="51">
        <v>1054.52</v>
      </c>
      <c r="E823" s="32">
        <f>D823*12</f>
        <v>12654.24</v>
      </c>
      <c r="F823" s="32">
        <f t="shared" si="38"/>
        <v>0.30524213390453586</v>
      </c>
    </row>
    <row r="824" spans="1:6" ht="20.25" customHeight="1" thickBot="1">
      <c r="A824" s="18" t="s">
        <v>23</v>
      </c>
      <c r="B824" s="20" t="s">
        <v>48</v>
      </c>
      <c r="C824" s="34" t="s">
        <v>33</v>
      </c>
      <c r="D824" s="52">
        <v>36205.26</v>
      </c>
      <c r="E824" s="35">
        <f>D824*12</f>
        <v>434463.12</v>
      </c>
      <c r="F824" s="35">
        <f t="shared" si="38"/>
        <v>10.48000115784294</v>
      </c>
    </row>
    <row r="826" ht="31.5" customHeight="1">
      <c r="F826" s="36" t="s">
        <v>106</v>
      </c>
    </row>
    <row r="827" spans="1:4" s="2" customFormat="1" ht="15">
      <c r="A827" s="61" t="s">
        <v>0</v>
      </c>
      <c r="B827" s="61"/>
      <c r="C827" s="61"/>
      <c r="D827" s="61"/>
    </row>
    <row r="828" spans="1:4" ht="12.75">
      <c r="A828" s="62" t="s">
        <v>107</v>
      </c>
      <c r="B828" s="62"/>
      <c r="C828" s="62"/>
      <c r="D828" s="62"/>
    </row>
    <row r="829" spans="1:4" ht="13.5" customHeight="1">
      <c r="A829" s="63" t="s">
        <v>2</v>
      </c>
      <c r="B829" s="63"/>
      <c r="C829" s="63"/>
      <c r="D829" s="63"/>
    </row>
    <row r="830" ht="12.75">
      <c r="A830" s="3" t="s">
        <v>108</v>
      </c>
    </row>
    <row r="831" ht="12.75">
      <c r="A831" s="3" t="s">
        <v>58</v>
      </c>
    </row>
    <row r="832" ht="12.75">
      <c r="A832" s="4" t="s">
        <v>109</v>
      </c>
    </row>
    <row r="833" spans="1:4" ht="11.25" customHeight="1">
      <c r="A833" s="5" t="s">
        <v>6</v>
      </c>
      <c r="B833" s="6" t="s">
        <v>7</v>
      </c>
      <c r="C833" s="7" t="s">
        <v>8</v>
      </c>
      <c r="D833" s="8">
        <v>162</v>
      </c>
    </row>
    <row r="834" spans="1:4" ht="10.5" customHeight="1">
      <c r="A834" s="9" t="s">
        <v>9</v>
      </c>
      <c r="B834" s="10" t="s">
        <v>10</v>
      </c>
      <c r="C834" s="11" t="s">
        <v>11</v>
      </c>
      <c r="D834" s="12">
        <v>0</v>
      </c>
    </row>
    <row r="835" spans="1:4" ht="10.5" customHeight="1">
      <c r="A835" s="9" t="s">
        <v>12</v>
      </c>
      <c r="B835" s="10" t="s">
        <v>13</v>
      </c>
      <c r="C835" s="11" t="s">
        <v>8</v>
      </c>
      <c r="D835" s="14">
        <v>0.98</v>
      </c>
    </row>
    <row r="836" spans="1:4" ht="10.5" customHeight="1">
      <c r="A836" s="9" t="s">
        <v>14</v>
      </c>
      <c r="B836" s="10" t="s">
        <v>15</v>
      </c>
      <c r="C836" s="11" t="s">
        <v>8</v>
      </c>
      <c r="D836" s="14">
        <v>0.79</v>
      </c>
    </row>
    <row r="837" spans="1:4" ht="10.5" customHeight="1">
      <c r="A837" s="9" t="s">
        <v>16</v>
      </c>
      <c r="B837" s="10" t="s">
        <v>17</v>
      </c>
      <c r="C837" s="11" t="s">
        <v>8</v>
      </c>
      <c r="D837" s="12">
        <v>0</v>
      </c>
    </row>
    <row r="838" spans="1:4" ht="10.5" customHeight="1">
      <c r="A838" s="9" t="s">
        <v>18</v>
      </c>
      <c r="B838" s="10" t="s">
        <v>19</v>
      </c>
      <c r="C838" s="11" t="s">
        <v>20</v>
      </c>
      <c r="D838" s="12">
        <v>845</v>
      </c>
    </row>
    <row r="839" spans="1:4" ht="12.75">
      <c r="A839" s="9" t="s">
        <v>21</v>
      </c>
      <c r="B839" s="10" t="s">
        <v>22</v>
      </c>
      <c r="C839" s="11" t="s">
        <v>20</v>
      </c>
      <c r="D839" s="12">
        <v>0</v>
      </c>
    </row>
    <row r="840" spans="1:4" ht="10.5" customHeight="1">
      <c r="A840" s="9" t="s">
        <v>23</v>
      </c>
      <c r="B840" s="10" t="s">
        <v>24</v>
      </c>
      <c r="C840" s="11" t="s">
        <v>20</v>
      </c>
      <c r="D840" s="12">
        <v>2520</v>
      </c>
    </row>
    <row r="841" spans="1:4" ht="12.75">
      <c r="A841" s="9" t="s">
        <v>25</v>
      </c>
      <c r="B841" s="10" t="s">
        <v>26</v>
      </c>
      <c r="C841" s="11" t="s">
        <v>20</v>
      </c>
      <c r="D841" s="12">
        <v>322</v>
      </c>
    </row>
    <row r="842" spans="1:4" ht="10.5" customHeight="1" thickBot="1">
      <c r="A842" s="15"/>
      <c r="B842" s="16"/>
      <c r="C842" s="17"/>
      <c r="D842" s="17"/>
    </row>
    <row r="843" spans="1:6" ht="24.75" customHeight="1" thickBot="1">
      <c r="A843" s="18" t="s">
        <v>27</v>
      </c>
      <c r="B843" s="19" t="s">
        <v>28</v>
      </c>
      <c r="C843" s="19" t="s">
        <v>29</v>
      </c>
      <c r="D843" s="18" t="s">
        <v>30</v>
      </c>
      <c r="E843" s="18" t="s">
        <v>264</v>
      </c>
      <c r="F843" s="18" t="s">
        <v>265</v>
      </c>
    </row>
    <row r="844" spans="1:6" ht="13.5" thickBot="1">
      <c r="A844" s="18" t="s">
        <v>6</v>
      </c>
      <c r="B844" s="20" t="s">
        <v>31</v>
      </c>
      <c r="C844" s="46"/>
      <c r="D844" s="47">
        <v>12136.13</v>
      </c>
      <c r="E844" s="21">
        <f aca="true" t="shared" si="39" ref="E844:E851">D844*12</f>
        <v>145633.56</v>
      </c>
      <c r="F844" s="21">
        <f>D844/3447.8</f>
        <v>3.5199634549567835</v>
      </c>
    </row>
    <row r="845" spans="1:6" ht="12.75">
      <c r="A845" s="11"/>
      <c r="B845" s="10" t="s">
        <v>32</v>
      </c>
      <c r="C845" s="48" t="s">
        <v>33</v>
      </c>
      <c r="D845" s="49">
        <v>4805.15</v>
      </c>
      <c r="E845" s="22">
        <f t="shared" si="39"/>
        <v>57661.799999999996</v>
      </c>
      <c r="F845" s="22">
        <f aca="true" t="shared" si="40" ref="F845:F872">D845/3447.8</f>
        <v>1.3936858286443528</v>
      </c>
    </row>
    <row r="846" spans="1:6" ht="12.75">
      <c r="A846" s="11"/>
      <c r="B846" s="10" t="s">
        <v>34</v>
      </c>
      <c r="C846" s="48" t="s">
        <v>33</v>
      </c>
      <c r="D846" s="49">
        <v>1631.57</v>
      </c>
      <c r="E846" s="22">
        <f t="shared" si="39"/>
        <v>19578.84</v>
      </c>
      <c r="F846" s="22">
        <f t="shared" si="40"/>
        <v>0.47322060444341313</v>
      </c>
    </row>
    <row r="847" spans="1:6" ht="12.75">
      <c r="A847" s="11"/>
      <c r="B847" s="10" t="s">
        <v>374</v>
      </c>
      <c r="C847" s="48" t="s">
        <v>33</v>
      </c>
      <c r="D847" s="49">
        <v>3111.4</v>
      </c>
      <c r="E847" s="22">
        <f t="shared" si="39"/>
        <v>37336.8</v>
      </c>
      <c r="F847" s="22">
        <f t="shared" si="40"/>
        <v>0.9024305354138871</v>
      </c>
    </row>
    <row r="848" spans="1:6" ht="12.75">
      <c r="A848" s="11"/>
      <c r="B848" s="10" t="s">
        <v>375</v>
      </c>
      <c r="C848" s="48" t="s">
        <v>33</v>
      </c>
      <c r="D848" s="50">
        <v>892.98</v>
      </c>
      <c r="E848" s="22">
        <f t="shared" si="39"/>
        <v>10715.76</v>
      </c>
      <c r="F848" s="22">
        <f t="shared" si="40"/>
        <v>0.2589999419919949</v>
      </c>
    </row>
    <row r="849" spans="1:6" ht="12.75">
      <c r="A849" s="11"/>
      <c r="B849" s="10" t="s">
        <v>36</v>
      </c>
      <c r="C849" s="48" t="s">
        <v>33</v>
      </c>
      <c r="D849" s="50">
        <v>153.86</v>
      </c>
      <c r="E849" s="24">
        <f t="shared" si="39"/>
        <v>1846.3200000000002</v>
      </c>
      <c r="F849" s="24">
        <f t="shared" si="40"/>
        <v>0.044625558327049134</v>
      </c>
    </row>
    <row r="850" spans="1:6" ht="13.5" thickBot="1">
      <c r="A850" s="11"/>
      <c r="B850" s="10" t="s">
        <v>376</v>
      </c>
      <c r="C850" s="48" t="s">
        <v>33</v>
      </c>
      <c r="D850" s="49">
        <v>1541.17</v>
      </c>
      <c r="E850" s="22">
        <f t="shared" si="39"/>
        <v>18494.04</v>
      </c>
      <c r="F850" s="22">
        <f t="shared" si="40"/>
        <v>0.4470009861360868</v>
      </c>
    </row>
    <row r="851" spans="1:6" ht="13.5" thickBot="1">
      <c r="A851" s="18" t="s">
        <v>9</v>
      </c>
      <c r="B851" s="20" t="s">
        <v>37</v>
      </c>
      <c r="C851" s="46"/>
      <c r="D851" s="47">
        <v>7321.22</v>
      </c>
      <c r="E851" s="21">
        <f t="shared" si="39"/>
        <v>87854.64</v>
      </c>
      <c r="F851" s="21">
        <f t="shared" si="40"/>
        <v>2.1234468356633216</v>
      </c>
    </row>
    <row r="852" spans="1:6" ht="12.75">
      <c r="A852" s="25"/>
      <c r="B852" s="26" t="s">
        <v>38</v>
      </c>
      <c r="C852" s="48"/>
      <c r="D852" s="23"/>
      <c r="E852" s="23"/>
      <c r="F852" s="23"/>
    </row>
    <row r="853" spans="1:6" ht="12.75">
      <c r="A853" s="25"/>
      <c r="B853" s="10" t="s">
        <v>410</v>
      </c>
      <c r="C853" s="48" t="s">
        <v>33</v>
      </c>
      <c r="D853" s="50">
        <v>6868.07</v>
      </c>
      <c r="E853" s="24">
        <f>D853*12</f>
        <v>82416.84</v>
      </c>
      <c r="F853" s="24">
        <f t="shared" si="40"/>
        <v>1.9920151980973373</v>
      </c>
    </row>
    <row r="854" spans="1:6" ht="12.75">
      <c r="A854" s="25"/>
      <c r="B854" s="26" t="s">
        <v>39</v>
      </c>
      <c r="C854" s="48"/>
      <c r="D854" s="23"/>
      <c r="E854" s="23"/>
      <c r="F854" s="23"/>
    </row>
    <row r="855" spans="1:6" ht="12.75">
      <c r="A855" s="25"/>
      <c r="B855" s="10" t="s">
        <v>389</v>
      </c>
      <c r="C855" s="48" t="s">
        <v>33</v>
      </c>
      <c r="D855" s="23" t="s">
        <v>35</v>
      </c>
      <c r="E855" s="24"/>
      <c r="F855" s="24"/>
    </row>
    <row r="856" spans="1:6" ht="12.75">
      <c r="A856" s="25"/>
      <c r="B856" s="10" t="s">
        <v>40</v>
      </c>
      <c r="C856" s="48" t="s">
        <v>33</v>
      </c>
      <c r="D856" s="50">
        <v>191.11</v>
      </c>
      <c r="E856" s="24">
        <f>D856*12</f>
        <v>2293.32</v>
      </c>
      <c r="F856" s="24">
        <f t="shared" si="40"/>
        <v>0.05542954927780034</v>
      </c>
    </row>
    <row r="857" spans="1:6" ht="13.5" thickBot="1">
      <c r="A857" s="25"/>
      <c r="B857" s="10" t="s">
        <v>41</v>
      </c>
      <c r="C857" s="48" t="s">
        <v>33</v>
      </c>
      <c r="D857" s="50">
        <v>262.03</v>
      </c>
      <c r="E857" s="24">
        <f>D857*12</f>
        <v>3144.3599999999997</v>
      </c>
      <c r="F857" s="24">
        <f t="shared" si="40"/>
        <v>0.07599918788792852</v>
      </c>
    </row>
    <row r="858" spans="1:6" ht="13.5" thickBot="1">
      <c r="A858" s="18" t="s">
        <v>12</v>
      </c>
      <c r="B858" s="20" t="s">
        <v>42</v>
      </c>
      <c r="C858" s="46"/>
      <c r="D858" s="47">
        <v>5640.42</v>
      </c>
      <c r="E858" s="21">
        <f>D858*12</f>
        <v>67685.04000000001</v>
      </c>
      <c r="F858" s="21">
        <f t="shared" si="40"/>
        <v>1.6359475607633853</v>
      </c>
    </row>
    <row r="859" spans="1:6" ht="12.75">
      <c r="A859" s="25"/>
      <c r="B859" s="10" t="s">
        <v>379</v>
      </c>
      <c r="C859" s="48" t="s">
        <v>33</v>
      </c>
      <c r="D859" s="50">
        <v>2685.84</v>
      </c>
      <c r="E859" s="24">
        <f>D859*12</f>
        <v>32230.08</v>
      </c>
      <c r="F859" s="24">
        <f t="shared" si="40"/>
        <v>0.779001102152097</v>
      </c>
    </row>
    <row r="860" spans="1:6" ht="12.75">
      <c r="A860" s="25"/>
      <c r="B860" s="10" t="s">
        <v>380</v>
      </c>
      <c r="C860" s="48"/>
      <c r="D860" s="23"/>
      <c r="E860" s="23"/>
      <c r="F860" s="23"/>
    </row>
    <row r="861" spans="1:6" ht="12.75">
      <c r="A861" s="25"/>
      <c r="B861" s="10" t="s">
        <v>411</v>
      </c>
      <c r="C861" s="48" t="s">
        <v>33</v>
      </c>
      <c r="D861" s="50">
        <v>780.07</v>
      </c>
      <c r="E861" s="24">
        <f>D861*12</f>
        <v>9360.84</v>
      </c>
      <c r="F861" s="24">
        <f t="shared" si="40"/>
        <v>0.226251522710134</v>
      </c>
    </row>
    <row r="862" spans="1:6" ht="12.75">
      <c r="A862" s="25"/>
      <c r="B862" s="10" t="s">
        <v>382</v>
      </c>
      <c r="C862" s="48" t="s">
        <v>33</v>
      </c>
      <c r="D862" s="50">
        <v>1595.28</v>
      </c>
      <c r="E862" s="24">
        <f>D862*12</f>
        <v>19143.36</v>
      </c>
      <c r="F862" s="24">
        <f t="shared" si="40"/>
        <v>0.46269505191716453</v>
      </c>
    </row>
    <row r="863" spans="1:6" ht="12.75">
      <c r="A863" s="25"/>
      <c r="B863" s="10" t="s">
        <v>43</v>
      </c>
      <c r="C863" s="48" t="s">
        <v>33</v>
      </c>
      <c r="D863" s="23" t="s">
        <v>35</v>
      </c>
      <c r="E863" s="24"/>
      <c r="F863" s="24"/>
    </row>
    <row r="864" spans="1:6" ht="12.75">
      <c r="A864" s="25"/>
      <c r="B864" s="10" t="s">
        <v>383</v>
      </c>
      <c r="C864" s="48" t="s">
        <v>33</v>
      </c>
      <c r="D864" s="23" t="s">
        <v>35</v>
      </c>
      <c r="E864" s="24"/>
      <c r="F864" s="24"/>
    </row>
    <row r="865" spans="1:6" ht="13.5" thickBot="1">
      <c r="A865" s="25"/>
      <c r="B865" s="10" t="s">
        <v>44</v>
      </c>
      <c r="C865" s="48" t="s">
        <v>33</v>
      </c>
      <c r="D865" s="50">
        <v>579.23</v>
      </c>
      <c r="E865" s="24">
        <f>D865*12</f>
        <v>6950.76</v>
      </c>
      <c r="F865" s="24">
        <f t="shared" si="40"/>
        <v>0.1679998839839898</v>
      </c>
    </row>
    <row r="866" spans="1:6" ht="13.5" thickBot="1">
      <c r="A866" s="18"/>
      <c r="B866" s="27" t="s">
        <v>45</v>
      </c>
      <c r="C866" s="28" t="s">
        <v>33</v>
      </c>
      <c r="D866" s="47">
        <v>25097.76</v>
      </c>
      <c r="E866" s="21">
        <f>D866*12</f>
        <v>301173.12</v>
      </c>
      <c r="F866" s="21">
        <f t="shared" si="40"/>
        <v>7.279354950983235</v>
      </c>
    </row>
    <row r="867" spans="1:6" ht="12.75">
      <c r="A867" s="29" t="s">
        <v>14</v>
      </c>
      <c r="B867" s="30" t="s">
        <v>373</v>
      </c>
      <c r="C867" s="31" t="s">
        <v>33</v>
      </c>
      <c r="D867" s="51">
        <v>3114.74</v>
      </c>
      <c r="E867" s="32">
        <f>D867*12</f>
        <v>37376.88</v>
      </c>
      <c r="F867" s="32">
        <f t="shared" si="40"/>
        <v>0.9033992690991356</v>
      </c>
    </row>
    <row r="868" spans="1:6" ht="12.75">
      <c r="A868" s="29" t="s">
        <v>16</v>
      </c>
      <c r="B868" s="30" t="s">
        <v>267</v>
      </c>
      <c r="C868" s="31" t="s">
        <v>33</v>
      </c>
      <c r="D868" s="51">
        <v>6868.02</v>
      </c>
      <c r="E868" s="32">
        <f>D868*12</f>
        <v>82416.24</v>
      </c>
      <c r="F868" s="32">
        <f t="shared" si="40"/>
        <v>1.9920006960960612</v>
      </c>
    </row>
    <row r="869" spans="1:6" ht="13.5" thickBot="1">
      <c r="A869" s="29" t="s">
        <v>18</v>
      </c>
      <c r="B869" s="30" t="s">
        <v>46</v>
      </c>
      <c r="C869" s="31" t="s">
        <v>33</v>
      </c>
      <c r="D869" s="33" t="s">
        <v>35</v>
      </c>
      <c r="E869" s="33"/>
      <c r="F869" s="33"/>
    </row>
    <row r="870" spans="1:6" ht="17.25" customHeight="1" thickBot="1">
      <c r="A870" s="18"/>
      <c r="B870" s="20" t="s">
        <v>47</v>
      </c>
      <c r="C870" s="34" t="s">
        <v>33</v>
      </c>
      <c r="D870" s="52">
        <v>35080.52</v>
      </c>
      <c r="E870" s="35">
        <f>D870*12</f>
        <v>420966.24</v>
      </c>
      <c r="F870" s="35">
        <f t="shared" si="40"/>
        <v>10.174754916178431</v>
      </c>
    </row>
    <row r="871" spans="1:6" ht="14.25" customHeight="1" thickBot="1">
      <c r="A871" s="29" t="s">
        <v>21</v>
      </c>
      <c r="B871" s="30" t="s">
        <v>384</v>
      </c>
      <c r="C871" s="31" t="s">
        <v>33</v>
      </c>
      <c r="D871" s="51">
        <v>1052.42</v>
      </c>
      <c r="E871" s="32">
        <f>D871*12</f>
        <v>12629.04</v>
      </c>
      <c r="F871" s="32">
        <f t="shared" si="40"/>
        <v>0.3052439236614653</v>
      </c>
    </row>
    <row r="872" spans="1:6" ht="20.25" customHeight="1" thickBot="1">
      <c r="A872" s="18" t="s">
        <v>23</v>
      </c>
      <c r="B872" s="20" t="s">
        <v>48</v>
      </c>
      <c r="C872" s="34" t="s">
        <v>33</v>
      </c>
      <c r="D872" s="52">
        <v>36132.94</v>
      </c>
      <c r="E872" s="35">
        <f>D872*12</f>
        <v>433595.28</v>
      </c>
      <c r="F872" s="35">
        <f t="shared" si="40"/>
        <v>10.479998839839897</v>
      </c>
    </row>
    <row r="874" ht="31.5" customHeight="1">
      <c r="F874" s="36" t="s">
        <v>110</v>
      </c>
    </row>
    <row r="875" spans="1:4" s="2" customFormat="1" ht="15">
      <c r="A875" s="61" t="s">
        <v>0</v>
      </c>
      <c r="B875" s="61"/>
      <c r="C875" s="61"/>
      <c r="D875" s="61"/>
    </row>
    <row r="876" spans="1:4" ht="12.75">
      <c r="A876" s="62" t="s">
        <v>111</v>
      </c>
      <c r="B876" s="62"/>
      <c r="C876" s="62"/>
      <c r="D876" s="62"/>
    </row>
    <row r="877" spans="1:4" ht="13.5" customHeight="1">
      <c r="A877" s="63" t="s">
        <v>2</v>
      </c>
      <c r="B877" s="63"/>
      <c r="C877" s="63"/>
      <c r="D877" s="63"/>
    </row>
    <row r="878" ht="12.75">
      <c r="A878" s="3" t="s">
        <v>112</v>
      </c>
    </row>
    <row r="879" ht="12.75">
      <c r="A879" s="3" t="s">
        <v>4</v>
      </c>
    </row>
    <row r="880" ht="12.75">
      <c r="A880" s="4" t="s">
        <v>113</v>
      </c>
    </row>
    <row r="881" spans="1:4" ht="11.25" customHeight="1">
      <c r="A881" s="5" t="s">
        <v>6</v>
      </c>
      <c r="B881" s="6" t="s">
        <v>7</v>
      </c>
      <c r="C881" s="7" t="s">
        <v>8</v>
      </c>
      <c r="D881" s="8">
        <v>106</v>
      </c>
    </row>
    <row r="882" spans="1:4" ht="10.5" customHeight="1">
      <c r="A882" s="9" t="s">
        <v>9</v>
      </c>
      <c r="B882" s="10" t="s">
        <v>10</v>
      </c>
      <c r="C882" s="11" t="s">
        <v>11</v>
      </c>
      <c r="D882" s="12">
        <v>1</v>
      </c>
    </row>
    <row r="883" spans="1:4" ht="10.5" customHeight="1">
      <c r="A883" s="9" t="s">
        <v>12</v>
      </c>
      <c r="B883" s="10" t="s">
        <v>13</v>
      </c>
      <c r="C883" s="11" t="s">
        <v>8</v>
      </c>
      <c r="D883" s="14">
        <v>0.59</v>
      </c>
    </row>
    <row r="884" spans="1:4" ht="10.5" customHeight="1">
      <c r="A884" s="9" t="s">
        <v>14</v>
      </c>
      <c r="B884" s="10" t="s">
        <v>15</v>
      </c>
      <c r="C884" s="11" t="s">
        <v>8</v>
      </c>
      <c r="D884" s="14">
        <v>0.83</v>
      </c>
    </row>
    <row r="885" spans="1:4" ht="10.5" customHeight="1">
      <c r="A885" s="9" t="s">
        <v>16</v>
      </c>
      <c r="B885" s="10" t="s">
        <v>17</v>
      </c>
      <c r="C885" s="11" t="s">
        <v>8</v>
      </c>
      <c r="D885" s="14">
        <v>0.17</v>
      </c>
    </row>
    <row r="886" spans="1:4" ht="10.5" customHeight="1">
      <c r="A886" s="9" t="s">
        <v>18</v>
      </c>
      <c r="B886" s="10" t="s">
        <v>19</v>
      </c>
      <c r="C886" s="11" t="s">
        <v>20</v>
      </c>
      <c r="D886" s="12">
        <v>1216</v>
      </c>
    </row>
    <row r="887" spans="1:4" ht="12.75">
      <c r="A887" s="9" t="s">
        <v>21</v>
      </c>
      <c r="B887" s="10" t="s">
        <v>22</v>
      </c>
      <c r="C887" s="11" t="s">
        <v>20</v>
      </c>
      <c r="D887" s="12">
        <v>0</v>
      </c>
    </row>
    <row r="888" spans="1:4" ht="10.5" customHeight="1">
      <c r="A888" s="9" t="s">
        <v>23</v>
      </c>
      <c r="B888" s="10" t="s">
        <v>24</v>
      </c>
      <c r="C888" s="11" t="s">
        <v>20</v>
      </c>
      <c r="D888" s="12">
        <v>792</v>
      </c>
    </row>
    <row r="889" spans="1:4" ht="12.75">
      <c r="A889" s="9" t="s">
        <v>25</v>
      </c>
      <c r="B889" s="10" t="s">
        <v>26</v>
      </c>
      <c r="C889" s="11" t="s">
        <v>20</v>
      </c>
      <c r="D889" s="13">
        <v>141.9</v>
      </c>
    </row>
    <row r="890" spans="1:4" ht="10.5" customHeight="1" thickBot="1">
      <c r="A890" s="15"/>
      <c r="B890" s="16"/>
      <c r="C890" s="17"/>
      <c r="D890" s="17"/>
    </row>
    <row r="891" spans="1:6" ht="24.75" customHeight="1" thickBot="1">
      <c r="A891" s="18" t="s">
        <v>27</v>
      </c>
      <c r="B891" s="19" t="s">
        <v>28</v>
      </c>
      <c r="C891" s="19" t="s">
        <v>29</v>
      </c>
      <c r="D891" s="18" t="s">
        <v>30</v>
      </c>
      <c r="E891" s="18" t="s">
        <v>264</v>
      </c>
      <c r="F891" s="18" t="s">
        <v>265</v>
      </c>
    </row>
    <row r="892" spans="1:6" ht="13.5" thickBot="1">
      <c r="A892" s="18" t="s">
        <v>6</v>
      </c>
      <c r="B892" s="20" t="s">
        <v>31</v>
      </c>
      <c r="C892" s="46"/>
      <c r="D892" s="47">
        <v>2213.26</v>
      </c>
      <c r="E892" s="21">
        <f aca="true" t="shared" si="41" ref="E892:E899">D892*12</f>
        <v>26559.120000000003</v>
      </c>
      <c r="F892" s="21">
        <f>D892/2078.1</f>
        <v>1.0650401809345076</v>
      </c>
    </row>
    <row r="893" spans="1:6" ht="12.75">
      <c r="A893" s="11"/>
      <c r="B893" s="10" t="s">
        <v>32</v>
      </c>
      <c r="C893" s="48" t="s">
        <v>33</v>
      </c>
      <c r="D893" s="49">
        <v>2000</v>
      </c>
      <c r="E893" s="22">
        <f t="shared" si="41"/>
        <v>24000</v>
      </c>
      <c r="F893" s="22">
        <f aca="true" t="shared" si="42" ref="F893:F920">D893/2078.1</f>
        <v>0.9624175929936</v>
      </c>
    </row>
    <row r="894" spans="1:6" ht="12.75">
      <c r="A894" s="11"/>
      <c r="B894" s="10" t="s">
        <v>34</v>
      </c>
      <c r="C894" s="48" t="s">
        <v>33</v>
      </c>
      <c r="D894" s="49">
        <v>1070</v>
      </c>
      <c r="E894" s="22">
        <f t="shared" si="41"/>
        <v>12840</v>
      </c>
      <c r="F894" s="22">
        <f t="shared" si="42"/>
        <v>0.514893412251576</v>
      </c>
    </row>
    <row r="895" spans="1:8" ht="12.75">
      <c r="A895" s="11"/>
      <c r="B895" s="10" t="s">
        <v>374</v>
      </c>
      <c r="C895" s="48" t="s">
        <v>33</v>
      </c>
      <c r="D895" s="49">
        <v>875.34</v>
      </c>
      <c r="E895" s="22">
        <f t="shared" si="41"/>
        <v>10504.08</v>
      </c>
      <c r="F895" s="22">
        <f t="shared" si="42"/>
        <v>0.42122130792550894</v>
      </c>
      <c r="H895" s="37"/>
    </row>
    <row r="896" spans="1:6" ht="12.75">
      <c r="A896" s="11"/>
      <c r="B896" s="10" t="s">
        <v>375</v>
      </c>
      <c r="C896" s="48" t="s">
        <v>33</v>
      </c>
      <c r="D896" s="50">
        <v>538.23</v>
      </c>
      <c r="E896" s="22">
        <f t="shared" si="41"/>
        <v>6458.76</v>
      </c>
      <c r="F896" s="22">
        <f t="shared" si="42"/>
        <v>0.2590010105384727</v>
      </c>
    </row>
    <row r="897" spans="1:6" ht="12.75">
      <c r="A897" s="11"/>
      <c r="B897" s="10" t="s">
        <v>36</v>
      </c>
      <c r="C897" s="48" t="s">
        <v>33</v>
      </c>
      <c r="D897" s="50">
        <v>92.63</v>
      </c>
      <c r="E897" s="24">
        <f t="shared" si="41"/>
        <v>1111.56</v>
      </c>
      <c r="F897" s="24">
        <f t="shared" si="42"/>
        <v>0.04457437081949858</v>
      </c>
    </row>
    <row r="898" spans="1:6" ht="13.5" thickBot="1">
      <c r="A898" s="11"/>
      <c r="B898" s="10" t="s">
        <v>376</v>
      </c>
      <c r="C898" s="48" t="s">
        <v>33</v>
      </c>
      <c r="D898" s="50">
        <v>928.91</v>
      </c>
      <c r="E898" s="22">
        <f t="shared" si="41"/>
        <v>11146.92</v>
      </c>
      <c r="F898" s="22">
        <f t="shared" si="42"/>
        <v>0.44699966315384243</v>
      </c>
    </row>
    <row r="899" spans="1:6" ht="13.5" thickBot="1">
      <c r="A899" s="18" t="s">
        <v>9</v>
      </c>
      <c r="B899" s="20" t="s">
        <v>37</v>
      </c>
      <c r="C899" s="46"/>
      <c r="D899" s="47">
        <v>8658.87</v>
      </c>
      <c r="E899" s="21">
        <f t="shared" si="41"/>
        <v>103906.44</v>
      </c>
      <c r="F899" s="21">
        <f t="shared" si="42"/>
        <v>4.166724411722247</v>
      </c>
    </row>
    <row r="900" spans="1:6" ht="12.75">
      <c r="A900" s="25"/>
      <c r="B900" s="26" t="s">
        <v>38</v>
      </c>
      <c r="C900" s="48"/>
      <c r="D900" s="23"/>
      <c r="E900" s="23"/>
      <c r="F900" s="23"/>
    </row>
    <row r="901" spans="1:6" ht="12.75">
      <c r="A901" s="25"/>
      <c r="B901" s="10" t="s">
        <v>412</v>
      </c>
      <c r="C901" s="48" t="s">
        <v>33</v>
      </c>
      <c r="D901" s="50">
        <v>7215.83</v>
      </c>
      <c r="E901" s="24">
        <f>D901*12</f>
        <v>86589.95999999999</v>
      </c>
      <c r="F901" s="24">
        <f t="shared" si="42"/>
        <v>3.4723208700255044</v>
      </c>
    </row>
    <row r="902" spans="1:6" ht="12.75">
      <c r="A902" s="25"/>
      <c r="B902" s="26" t="s">
        <v>39</v>
      </c>
      <c r="C902" s="48"/>
      <c r="D902" s="23"/>
      <c r="E902" s="23"/>
      <c r="F902" s="23"/>
    </row>
    <row r="903" spans="1:6" ht="12.75">
      <c r="A903" s="25"/>
      <c r="B903" s="10" t="s">
        <v>413</v>
      </c>
      <c r="C903" s="48" t="s">
        <v>33</v>
      </c>
      <c r="D903" s="50">
        <v>1071.33</v>
      </c>
      <c r="E903" s="24">
        <f>D903*12</f>
        <v>12855.96</v>
      </c>
      <c r="F903" s="24">
        <f t="shared" si="42"/>
        <v>0.5155334199509167</v>
      </c>
    </row>
    <row r="904" spans="1:6" ht="12.75">
      <c r="A904" s="25"/>
      <c r="B904" s="10" t="s">
        <v>40</v>
      </c>
      <c r="C904" s="48" t="s">
        <v>33</v>
      </c>
      <c r="D904" s="50">
        <v>213.77</v>
      </c>
      <c r="E904" s="24">
        <f>D904*12</f>
        <v>2565.2400000000002</v>
      </c>
      <c r="F904" s="24">
        <f t="shared" si="42"/>
        <v>0.10286800442712093</v>
      </c>
    </row>
    <row r="905" spans="1:6" ht="13.5" thickBot="1">
      <c r="A905" s="25"/>
      <c r="B905" s="10" t="s">
        <v>41</v>
      </c>
      <c r="C905" s="48" t="s">
        <v>33</v>
      </c>
      <c r="D905" s="50">
        <v>157.94</v>
      </c>
      <c r="E905" s="24">
        <f>D905*12</f>
        <v>1895.28</v>
      </c>
      <c r="F905" s="24">
        <f t="shared" si="42"/>
        <v>0.07600211731870458</v>
      </c>
    </row>
    <row r="906" spans="1:6" ht="13.5" thickBot="1">
      <c r="A906" s="18" t="s">
        <v>12</v>
      </c>
      <c r="B906" s="20" t="s">
        <v>42</v>
      </c>
      <c r="C906" s="46"/>
      <c r="D906" s="47">
        <v>10065.72</v>
      </c>
      <c r="E906" s="21">
        <f>D906*12</f>
        <v>120788.63999999998</v>
      </c>
      <c r="F906" s="21">
        <f t="shared" si="42"/>
        <v>4.843713007073769</v>
      </c>
    </row>
    <row r="907" spans="1:6" ht="12.75">
      <c r="A907" s="25"/>
      <c r="B907" s="10" t="s">
        <v>379</v>
      </c>
      <c r="C907" s="48" t="s">
        <v>33</v>
      </c>
      <c r="D907" s="50">
        <v>1618.84</v>
      </c>
      <c r="E907" s="24">
        <f>D907*12</f>
        <v>19426.079999999998</v>
      </c>
      <c r="F907" s="24">
        <f t="shared" si="42"/>
        <v>0.7790000481208796</v>
      </c>
    </row>
    <row r="908" spans="1:6" ht="12.75">
      <c r="A908" s="25"/>
      <c r="B908" s="10" t="s">
        <v>380</v>
      </c>
      <c r="C908" s="48"/>
      <c r="D908" s="23"/>
      <c r="E908" s="23"/>
      <c r="F908" s="23"/>
    </row>
    <row r="909" spans="1:6" ht="12.75">
      <c r="A909" s="25"/>
      <c r="B909" s="10" t="s">
        <v>414</v>
      </c>
      <c r="C909" s="48" t="s">
        <v>33</v>
      </c>
      <c r="D909" s="50">
        <v>510.42</v>
      </c>
      <c r="E909" s="24">
        <f aca="true" t="shared" si="43" ref="E909:E916">D909*12</f>
        <v>6125.04</v>
      </c>
      <c r="F909" s="24">
        <f t="shared" si="42"/>
        <v>0.24561859390789664</v>
      </c>
    </row>
    <row r="910" spans="1:6" ht="12.75">
      <c r="A910" s="25"/>
      <c r="B910" s="10" t="s">
        <v>382</v>
      </c>
      <c r="C910" s="48" t="s">
        <v>33</v>
      </c>
      <c r="D910" s="50">
        <v>3213.68</v>
      </c>
      <c r="E910" s="24">
        <f t="shared" si="43"/>
        <v>38564.159999999996</v>
      </c>
      <c r="F910" s="24">
        <f t="shared" si="42"/>
        <v>1.5464510851258362</v>
      </c>
    </row>
    <row r="911" spans="1:6" ht="12.75">
      <c r="A911" s="25"/>
      <c r="B911" s="10" t="s">
        <v>43</v>
      </c>
      <c r="C911" s="48" t="s">
        <v>33</v>
      </c>
      <c r="D911" s="50">
        <v>4120.87</v>
      </c>
      <c r="E911" s="24">
        <f t="shared" si="43"/>
        <v>49450.44</v>
      </c>
      <c r="F911" s="24">
        <f t="shared" si="42"/>
        <v>1.9829988932197682</v>
      </c>
    </row>
    <row r="912" spans="1:6" ht="12.75">
      <c r="A912" s="25"/>
      <c r="B912" s="10" t="s">
        <v>383</v>
      </c>
      <c r="C912" s="48" t="s">
        <v>33</v>
      </c>
      <c r="D912" s="50">
        <v>252.79</v>
      </c>
      <c r="E912" s="24">
        <f t="shared" si="43"/>
        <v>3033.48</v>
      </c>
      <c r="F912" s="24">
        <f t="shared" si="42"/>
        <v>0.12164477166642607</v>
      </c>
    </row>
    <row r="913" spans="1:6" ht="13.5" thickBot="1">
      <c r="A913" s="25"/>
      <c r="B913" s="10" t="s">
        <v>44</v>
      </c>
      <c r="C913" s="48" t="s">
        <v>33</v>
      </c>
      <c r="D913" s="50">
        <v>349.12</v>
      </c>
      <c r="E913" s="24">
        <f t="shared" si="43"/>
        <v>4189.4400000000005</v>
      </c>
      <c r="F913" s="24">
        <f t="shared" si="42"/>
        <v>0.16799961503296282</v>
      </c>
    </row>
    <row r="914" spans="1:8" ht="13.5" thickBot="1">
      <c r="A914" s="18"/>
      <c r="B914" s="27" t="s">
        <v>45</v>
      </c>
      <c r="C914" s="28" t="s">
        <v>33</v>
      </c>
      <c r="D914" s="47">
        <v>20937.85</v>
      </c>
      <c r="E914" s="21">
        <f t="shared" si="43"/>
        <v>251254.19999999998</v>
      </c>
      <c r="F914" s="21">
        <f t="shared" si="42"/>
        <v>10.075477599730522</v>
      </c>
      <c r="H914" s="37"/>
    </row>
    <row r="915" spans="1:6" ht="12.75">
      <c r="A915" s="29" t="s">
        <v>14</v>
      </c>
      <c r="B915" s="30" t="s">
        <v>373</v>
      </c>
      <c r="C915" s="31" t="s">
        <v>33</v>
      </c>
      <c r="D915" s="51">
        <v>1877.36</v>
      </c>
      <c r="E915" s="32">
        <f t="shared" si="43"/>
        <v>22528.32</v>
      </c>
      <c r="F915" s="32">
        <f t="shared" si="42"/>
        <v>0.9034021461912324</v>
      </c>
    </row>
    <row r="916" spans="1:8" ht="12.75">
      <c r="A916" s="29" t="s">
        <v>16</v>
      </c>
      <c r="B916" s="30" t="s">
        <v>267</v>
      </c>
      <c r="C916" s="31" t="s">
        <v>33</v>
      </c>
      <c r="D916" s="51">
        <v>847.73</v>
      </c>
      <c r="E916" s="32">
        <f t="shared" si="43"/>
        <v>10172.76</v>
      </c>
      <c r="F916" s="32">
        <f t="shared" si="42"/>
        <v>0.40793513305423224</v>
      </c>
      <c r="H916" s="37"/>
    </row>
    <row r="917" spans="1:6" ht="13.5" thickBot="1">
      <c r="A917" s="29" t="s">
        <v>18</v>
      </c>
      <c r="B917" s="30" t="s">
        <v>46</v>
      </c>
      <c r="C917" s="31" t="s">
        <v>33</v>
      </c>
      <c r="D917" s="33" t="s">
        <v>35</v>
      </c>
      <c r="E917" s="33"/>
      <c r="F917" s="33"/>
    </row>
    <row r="918" spans="1:6" ht="17.25" customHeight="1" thickBot="1">
      <c r="A918" s="18"/>
      <c r="B918" s="20" t="s">
        <v>47</v>
      </c>
      <c r="C918" s="34" t="s">
        <v>33</v>
      </c>
      <c r="D918" s="52">
        <v>26954.78</v>
      </c>
      <c r="E918" s="35">
        <f>D918*12</f>
        <v>323457.36</v>
      </c>
      <c r="F918" s="35">
        <f t="shared" si="42"/>
        <v>12.970877243636014</v>
      </c>
    </row>
    <row r="919" spans="1:6" ht="14.25" customHeight="1" thickBot="1">
      <c r="A919" s="29" t="s">
        <v>21</v>
      </c>
      <c r="B919" s="30" t="s">
        <v>384</v>
      </c>
      <c r="C919" s="31" t="s">
        <v>33</v>
      </c>
      <c r="D919" s="51">
        <v>808.64</v>
      </c>
      <c r="E919" s="32">
        <f>D919*12</f>
        <v>9703.68</v>
      </c>
      <c r="F919" s="32">
        <f t="shared" si="42"/>
        <v>0.3891246811991723</v>
      </c>
    </row>
    <row r="920" spans="1:6" ht="20.25" customHeight="1" thickBot="1">
      <c r="A920" s="18" t="s">
        <v>23</v>
      </c>
      <c r="B920" s="20" t="s">
        <v>48</v>
      </c>
      <c r="C920" s="34" t="s">
        <v>33</v>
      </c>
      <c r="D920" s="52">
        <v>27763.42</v>
      </c>
      <c r="E920" s="35">
        <f>D920*12</f>
        <v>333161.04</v>
      </c>
      <c r="F920" s="35">
        <f t="shared" si="42"/>
        <v>13.360001924835185</v>
      </c>
    </row>
    <row r="922" ht="31.5" customHeight="1">
      <c r="F922" s="36" t="s">
        <v>114</v>
      </c>
    </row>
    <row r="923" spans="1:4" s="2" customFormat="1" ht="15">
      <c r="A923" s="61" t="s">
        <v>0</v>
      </c>
      <c r="B923" s="61"/>
      <c r="C923" s="61"/>
      <c r="D923" s="61"/>
    </row>
    <row r="924" spans="1:4" ht="12.75">
      <c r="A924" s="62" t="s">
        <v>115</v>
      </c>
      <c r="B924" s="62"/>
      <c r="C924" s="62"/>
      <c r="D924" s="62"/>
    </row>
    <row r="925" spans="1:4" ht="13.5" customHeight="1">
      <c r="A925" s="63" t="s">
        <v>2</v>
      </c>
      <c r="B925" s="63"/>
      <c r="C925" s="63"/>
      <c r="D925" s="63"/>
    </row>
    <row r="926" ht="12.75">
      <c r="A926" s="3" t="s">
        <v>116</v>
      </c>
    </row>
    <row r="927" ht="12.75">
      <c r="A927" s="3" t="s">
        <v>58</v>
      </c>
    </row>
    <row r="928" ht="12.75">
      <c r="A928" s="4" t="s">
        <v>117</v>
      </c>
    </row>
    <row r="929" spans="1:4" ht="11.25" customHeight="1">
      <c r="A929" s="5" t="s">
        <v>6</v>
      </c>
      <c r="B929" s="6" t="s">
        <v>7</v>
      </c>
      <c r="C929" s="7" t="s">
        <v>8</v>
      </c>
      <c r="D929" s="8">
        <v>266</v>
      </c>
    </row>
    <row r="930" spans="1:4" ht="10.5" customHeight="1">
      <c r="A930" s="9" t="s">
        <v>9</v>
      </c>
      <c r="B930" s="10" t="s">
        <v>10</v>
      </c>
      <c r="C930" s="11" t="s">
        <v>11</v>
      </c>
      <c r="D930" s="12">
        <v>0</v>
      </c>
    </row>
    <row r="931" spans="1:4" ht="10.5" customHeight="1">
      <c r="A931" s="9" t="s">
        <v>12</v>
      </c>
      <c r="B931" s="10" t="s">
        <v>13</v>
      </c>
      <c r="C931" s="11" t="s">
        <v>8</v>
      </c>
      <c r="D931" s="13">
        <v>1.3</v>
      </c>
    </row>
    <row r="932" spans="1:4" ht="10.5" customHeight="1">
      <c r="A932" s="9" t="s">
        <v>14</v>
      </c>
      <c r="B932" s="10" t="s">
        <v>15</v>
      </c>
      <c r="C932" s="11" t="s">
        <v>8</v>
      </c>
      <c r="D932" s="14">
        <v>0.68</v>
      </c>
    </row>
    <row r="933" spans="1:4" ht="10.5" customHeight="1">
      <c r="A933" s="9" t="s">
        <v>16</v>
      </c>
      <c r="B933" s="10" t="s">
        <v>17</v>
      </c>
      <c r="C933" s="11" t="s">
        <v>8</v>
      </c>
      <c r="D933" s="12">
        <v>0</v>
      </c>
    </row>
    <row r="934" spans="1:4" ht="10.5" customHeight="1">
      <c r="A934" s="9" t="s">
        <v>18</v>
      </c>
      <c r="B934" s="10" t="s">
        <v>19</v>
      </c>
      <c r="C934" s="11" t="s">
        <v>20</v>
      </c>
      <c r="D934" s="12">
        <v>720</v>
      </c>
    </row>
    <row r="935" spans="1:4" ht="12.75">
      <c r="A935" s="9" t="s">
        <v>21</v>
      </c>
      <c r="B935" s="10" t="s">
        <v>22</v>
      </c>
      <c r="C935" s="11" t="s">
        <v>20</v>
      </c>
      <c r="D935" s="12">
        <v>0</v>
      </c>
    </row>
    <row r="936" spans="1:4" ht="10.5" customHeight="1">
      <c r="A936" s="9" t="s">
        <v>23</v>
      </c>
      <c r="B936" s="10" t="s">
        <v>24</v>
      </c>
      <c r="C936" s="11" t="s">
        <v>20</v>
      </c>
      <c r="D936" s="12">
        <v>2170</v>
      </c>
    </row>
    <row r="937" spans="1:4" ht="12.75">
      <c r="A937" s="9" t="s">
        <v>25</v>
      </c>
      <c r="B937" s="10" t="s">
        <v>26</v>
      </c>
      <c r="C937" s="11" t="s">
        <v>20</v>
      </c>
      <c r="D937" s="13">
        <v>391.5</v>
      </c>
    </row>
    <row r="938" spans="1:4" ht="10.5" customHeight="1" thickBot="1">
      <c r="A938" s="15"/>
      <c r="B938" s="16"/>
      <c r="C938" s="17"/>
      <c r="D938" s="17"/>
    </row>
    <row r="939" spans="1:6" ht="24.75" customHeight="1" thickBot="1">
      <c r="A939" s="18" t="s">
        <v>27</v>
      </c>
      <c r="B939" s="19" t="s">
        <v>28</v>
      </c>
      <c r="C939" s="19" t="s">
        <v>29</v>
      </c>
      <c r="D939" s="18" t="s">
        <v>30</v>
      </c>
      <c r="E939" s="18" t="s">
        <v>264</v>
      </c>
      <c r="F939" s="18" t="s">
        <v>265</v>
      </c>
    </row>
    <row r="940" spans="1:6" ht="13.5" thickBot="1">
      <c r="A940" s="18" t="s">
        <v>6</v>
      </c>
      <c r="B940" s="20" t="s">
        <v>31</v>
      </c>
      <c r="C940" s="46"/>
      <c r="D940" s="47">
        <v>18591.31</v>
      </c>
      <c r="E940" s="21">
        <f aca="true" t="shared" si="44" ref="E940:E947">D940*12</f>
        <v>223095.72000000003</v>
      </c>
      <c r="F940" s="21">
        <f>D940/4556.8</f>
        <v>4.079904757724719</v>
      </c>
    </row>
    <row r="941" spans="1:6" ht="12.75">
      <c r="A941" s="11"/>
      <c r="B941" s="10" t="s">
        <v>32</v>
      </c>
      <c r="C941" s="48" t="s">
        <v>33</v>
      </c>
      <c r="D941" s="49">
        <v>8817</v>
      </c>
      <c r="E941" s="22">
        <f t="shared" si="44"/>
        <v>105804</v>
      </c>
      <c r="F941" s="22">
        <f aca="true" t="shared" si="45" ref="F941:F968">D941/4556.8</f>
        <v>1.934910463483146</v>
      </c>
    </row>
    <row r="942" spans="1:6" ht="12.75">
      <c r="A942" s="11"/>
      <c r="B942" s="10" t="s">
        <v>34</v>
      </c>
      <c r="C942" s="48" t="s">
        <v>33</v>
      </c>
      <c r="D942" s="49">
        <v>2240.91</v>
      </c>
      <c r="E942" s="22">
        <f t="shared" si="44"/>
        <v>26890.92</v>
      </c>
      <c r="F942" s="22">
        <f t="shared" si="45"/>
        <v>0.49177273525280896</v>
      </c>
    </row>
    <row r="943" spans="1:6" ht="12.75">
      <c r="A943" s="11"/>
      <c r="B943" s="10" t="s">
        <v>374</v>
      </c>
      <c r="C943" s="48" t="s">
        <v>33</v>
      </c>
      <c r="D943" s="49">
        <v>4112.2</v>
      </c>
      <c r="E943" s="22">
        <f t="shared" si="44"/>
        <v>49346.399999999994</v>
      </c>
      <c r="F943" s="22">
        <f t="shared" si="45"/>
        <v>0.9024315308988763</v>
      </c>
    </row>
    <row r="944" spans="1:6" ht="12.75">
      <c r="A944" s="11"/>
      <c r="B944" s="10" t="s">
        <v>375</v>
      </c>
      <c r="C944" s="48" t="s">
        <v>33</v>
      </c>
      <c r="D944" s="49">
        <v>1180.21</v>
      </c>
      <c r="E944" s="22">
        <f t="shared" si="44"/>
        <v>14162.52</v>
      </c>
      <c r="F944" s="22">
        <f t="shared" si="45"/>
        <v>0.25899973665730336</v>
      </c>
    </row>
    <row r="945" spans="1:6" ht="12.75">
      <c r="A945" s="11"/>
      <c r="B945" s="10" t="s">
        <v>36</v>
      </c>
      <c r="C945" s="48" t="s">
        <v>33</v>
      </c>
      <c r="D945" s="50">
        <v>204.1</v>
      </c>
      <c r="E945" s="24">
        <f t="shared" si="44"/>
        <v>2449.2</v>
      </c>
      <c r="F945" s="24">
        <f t="shared" si="45"/>
        <v>0.04479020365168539</v>
      </c>
    </row>
    <row r="946" spans="1:6" ht="13.5" thickBot="1">
      <c r="A946" s="11"/>
      <c r="B946" s="10" t="s">
        <v>376</v>
      </c>
      <c r="C946" s="48" t="s">
        <v>33</v>
      </c>
      <c r="D946" s="49">
        <v>2036.89</v>
      </c>
      <c r="E946" s="22">
        <f t="shared" si="44"/>
        <v>24442.68</v>
      </c>
      <c r="F946" s="22">
        <f t="shared" si="45"/>
        <v>0.4470000877808989</v>
      </c>
    </row>
    <row r="947" spans="1:6" ht="13.5" thickBot="1">
      <c r="A947" s="18" t="s">
        <v>9</v>
      </c>
      <c r="B947" s="20" t="s">
        <v>37</v>
      </c>
      <c r="C947" s="46"/>
      <c r="D947" s="47">
        <v>6422.58</v>
      </c>
      <c r="E947" s="21">
        <f t="shared" si="44"/>
        <v>77070.95999999999</v>
      </c>
      <c r="F947" s="21">
        <f t="shared" si="45"/>
        <v>1.4094496137640449</v>
      </c>
    </row>
    <row r="948" spans="1:6" ht="12.75">
      <c r="A948" s="25"/>
      <c r="B948" s="26" t="s">
        <v>38</v>
      </c>
      <c r="C948" s="48"/>
      <c r="D948" s="23"/>
      <c r="E948" s="23"/>
      <c r="F948" s="23"/>
    </row>
    <row r="949" spans="1:6" ht="12.75">
      <c r="A949" s="25"/>
      <c r="B949" s="10" t="s">
        <v>415</v>
      </c>
      <c r="C949" s="48" t="s">
        <v>33</v>
      </c>
      <c r="D949" s="50">
        <v>5911.76</v>
      </c>
      <c r="E949" s="24">
        <f>D949*12</f>
        <v>70941.12</v>
      </c>
      <c r="F949" s="24">
        <f t="shared" si="45"/>
        <v>1.2973490168539326</v>
      </c>
    </row>
    <row r="950" spans="1:6" ht="12.75">
      <c r="A950" s="25"/>
      <c r="B950" s="26" t="s">
        <v>39</v>
      </c>
      <c r="C950" s="48"/>
      <c r="D950" s="23"/>
      <c r="E950" s="23"/>
      <c r="F950" s="23"/>
    </row>
    <row r="951" spans="1:6" ht="12.75">
      <c r="A951" s="25"/>
      <c r="B951" s="10" t="s">
        <v>389</v>
      </c>
      <c r="C951" s="48" t="s">
        <v>33</v>
      </c>
      <c r="D951" s="23" t="s">
        <v>35</v>
      </c>
      <c r="E951" s="24"/>
      <c r="F951" s="24"/>
    </row>
    <row r="952" spans="1:6" ht="12.75">
      <c r="A952" s="25"/>
      <c r="B952" s="10" t="s">
        <v>40</v>
      </c>
      <c r="C952" s="48" t="s">
        <v>33</v>
      </c>
      <c r="D952" s="50">
        <v>164.5</v>
      </c>
      <c r="E952" s="24">
        <f>D952*12</f>
        <v>1974</v>
      </c>
      <c r="F952" s="24">
        <f t="shared" si="45"/>
        <v>0.03609989466292135</v>
      </c>
    </row>
    <row r="953" spans="1:6" ht="13.5" thickBot="1">
      <c r="A953" s="25"/>
      <c r="B953" s="10" t="s">
        <v>41</v>
      </c>
      <c r="C953" s="48" t="s">
        <v>33</v>
      </c>
      <c r="D953" s="50">
        <v>346.32</v>
      </c>
      <c r="E953" s="24">
        <f>D953*12</f>
        <v>4155.84</v>
      </c>
      <c r="F953" s="24">
        <f t="shared" si="45"/>
        <v>0.07600070224719101</v>
      </c>
    </row>
    <row r="954" spans="1:6" ht="13.5" thickBot="1">
      <c r="A954" s="18" t="s">
        <v>12</v>
      </c>
      <c r="B954" s="20" t="s">
        <v>42</v>
      </c>
      <c r="C954" s="46"/>
      <c r="D954" s="47">
        <v>8156.69</v>
      </c>
      <c r="E954" s="21">
        <f>D954*12</f>
        <v>97880.28</v>
      </c>
      <c r="F954" s="21">
        <f t="shared" si="45"/>
        <v>1.7900039501404492</v>
      </c>
    </row>
    <row r="955" spans="1:6" ht="12.75">
      <c r="A955" s="25"/>
      <c r="B955" s="10" t="s">
        <v>379</v>
      </c>
      <c r="C955" s="48" t="s">
        <v>33</v>
      </c>
      <c r="D955" s="50">
        <v>3549.75</v>
      </c>
      <c r="E955" s="24">
        <f>D955*12</f>
        <v>42597</v>
      </c>
      <c r="F955" s="24">
        <f t="shared" si="45"/>
        <v>0.7790006144662921</v>
      </c>
    </row>
    <row r="956" spans="1:6" ht="12.75">
      <c r="A956" s="25"/>
      <c r="B956" s="10" t="s">
        <v>380</v>
      </c>
      <c r="C956" s="48"/>
      <c r="D956" s="23"/>
      <c r="E956" s="23"/>
      <c r="F956" s="23"/>
    </row>
    <row r="957" spans="1:6" ht="12.75">
      <c r="A957" s="25"/>
      <c r="B957" s="10" t="s">
        <v>416</v>
      </c>
      <c r="C957" s="48" t="s">
        <v>33</v>
      </c>
      <c r="D957" s="50">
        <v>1280.86</v>
      </c>
      <c r="E957" s="24">
        <f>D957*12</f>
        <v>15370.32</v>
      </c>
      <c r="F957" s="24">
        <f t="shared" si="45"/>
        <v>0.2810876053370786</v>
      </c>
    </row>
    <row r="958" spans="1:6" ht="12.75">
      <c r="A958" s="25"/>
      <c r="B958" s="10" t="s">
        <v>382</v>
      </c>
      <c r="C958" s="48" t="s">
        <v>33</v>
      </c>
      <c r="D958" s="50">
        <v>2560.54</v>
      </c>
      <c r="E958" s="24">
        <f>D958*12</f>
        <v>30726.48</v>
      </c>
      <c r="F958" s="24">
        <f t="shared" si="45"/>
        <v>0.5619162570224718</v>
      </c>
    </row>
    <row r="959" spans="1:6" ht="12.75">
      <c r="A959" s="25"/>
      <c r="B959" s="10" t="s">
        <v>43</v>
      </c>
      <c r="C959" s="48" t="s">
        <v>33</v>
      </c>
      <c r="D959" s="23" t="s">
        <v>35</v>
      </c>
      <c r="E959" s="24"/>
      <c r="F959" s="24"/>
    </row>
    <row r="960" spans="1:6" ht="12.75">
      <c r="A960" s="25"/>
      <c r="B960" s="10" t="s">
        <v>383</v>
      </c>
      <c r="C960" s="48" t="s">
        <v>33</v>
      </c>
      <c r="D960" s="23" t="s">
        <v>35</v>
      </c>
      <c r="E960" s="24"/>
      <c r="F960" s="24"/>
    </row>
    <row r="961" spans="1:6" ht="13.5" thickBot="1">
      <c r="A961" s="25"/>
      <c r="B961" s="10" t="s">
        <v>44</v>
      </c>
      <c r="C961" s="48" t="s">
        <v>33</v>
      </c>
      <c r="D961" s="50">
        <v>765.54</v>
      </c>
      <c r="E961" s="24">
        <f>D961*12</f>
        <v>9186.48</v>
      </c>
      <c r="F961" s="24">
        <f t="shared" si="45"/>
        <v>0.16799947331460674</v>
      </c>
    </row>
    <row r="962" spans="1:6" ht="13.5" thickBot="1">
      <c r="A962" s="18"/>
      <c r="B962" s="27" t="s">
        <v>45</v>
      </c>
      <c r="C962" s="28" t="s">
        <v>33</v>
      </c>
      <c r="D962" s="47">
        <v>33170.57</v>
      </c>
      <c r="E962" s="21">
        <f>D962*12</f>
        <v>398046.83999999997</v>
      </c>
      <c r="F962" s="21">
        <f t="shared" si="45"/>
        <v>7.279356127106741</v>
      </c>
    </row>
    <row r="963" spans="1:6" ht="12.75">
      <c r="A963" s="29" t="s">
        <v>14</v>
      </c>
      <c r="B963" s="30" t="s">
        <v>373</v>
      </c>
      <c r="C963" s="31" t="s">
        <v>33</v>
      </c>
      <c r="D963" s="51">
        <v>4116.61</v>
      </c>
      <c r="E963" s="32">
        <f>D963*12</f>
        <v>49399.31999999999</v>
      </c>
      <c r="F963" s="32">
        <f t="shared" si="45"/>
        <v>0.9033993153089886</v>
      </c>
    </row>
    <row r="964" spans="1:6" ht="12.75">
      <c r="A964" s="29" t="s">
        <v>16</v>
      </c>
      <c r="B964" s="30" t="s">
        <v>267</v>
      </c>
      <c r="C964" s="31" t="s">
        <v>33</v>
      </c>
      <c r="D964" s="51">
        <v>9077.15</v>
      </c>
      <c r="E964" s="32">
        <f>D964*12</f>
        <v>108925.79999999999</v>
      </c>
      <c r="F964" s="32">
        <f t="shared" si="45"/>
        <v>1.9920009655898874</v>
      </c>
    </row>
    <row r="965" spans="1:6" ht="13.5" thickBot="1">
      <c r="A965" s="29" t="s">
        <v>18</v>
      </c>
      <c r="B965" s="30" t="s">
        <v>46</v>
      </c>
      <c r="C965" s="31" t="s">
        <v>33</v>
      </c>
      <c r="D965" s="33" t="s">
        <v>35</v>
      </c>
      <c r="E965" s="33"/>
      <c r="F965" s="33"/>
    </row>
    <row r="966" spans="1:6" ht="17.25" customHeight="1" thickBot="1">
      <c r="A966" s="18"/>
      <c r="B966" s="20" t="s">
        <v>47</v>
      </c>
      <c r="C966" s="34" t="s">
        <v>33</v>
      </c>
      <c r="D966" s="52">
        <v>46364.33</v>
      </c>
      <c r="E966" s="35">
        <f>D966*12</f>
        <v>556371.96</v>
      </c>
      <c r="F966" s="35">
        <f t="shared" si="45"/>
        <v>10.174756408005617</v>
      </c>
    </row>
    <row r="967" spans="1:6" ht="14.25" customHeight="1" thickBot="1">
      <c r="A967" s="29" t="s">
        <v>21</v>
      </c>
      <c r="B967" s="30" t="s">
        <v>384</v>
      </c>
      <c r="C967" s="31" t="s">
        <v>33</v>
      </c>
      <c r="D967" s="51">
        <v>1390.93</v>
      </c>
      <c r="E967" s="32">
        <f>D967*12</f>
        <v>16691.16</v>
      </c>
      <c r="F967" s="32">
        <f t="shared" si="45"/>
        <v>0.3052427141853933</v>
      </c>
    </row>
    <row r="968" spans="1:6" ht="20.25" customHeight="1" thickBot="1">
      <c r="A968" s="18" t="s">
        <v>23</v>
      </c>
      <c r="B968" s="20" t="s">
        <v>48</v>
      </c>
      <c r="C968" s="34" t="s">
        <v>33</v>
      </c>
      <c r="D968" s="52">
        <v>47755.26</v>
      </c>
      <c r="E968" s="35">
        <f>D968*12</f>
        <v>573063.12</v>
      </c>
      <c r="F968" s="35">
        <f t="shared" si="45"/>
        <v>10.47999912219101</v>
      </c>
    </row>
    <row r="970" ht="31.5" customHeight="1">
      <c r="F970" s="36" t="s">
        <v>118</v>
      </c>
    </row>
    <row r="971" spans="1:4" s="2" customFormat="1" ht="15">
      <c r="A971" s="61" t="s">
        <v>0</v>
      </c>
      <c r="B971" s="61"/>
      <c r="C971" s="61"/>
      <c r="D971" s="61"/>
    </row>
    <row r="972" spans="1:4" ht="12.75">
      <c r="A972" s="62" t="s">
        <v>119</v>
      </c>
      <c r="B972" s="62"/>
      <c r="C972" s="62"/>
      <c r="D972" s="62"/>
    </row>
    <row r="973" spans="1:4" ht="13.5" customHeight="1">
      <c r="A973" s="63" t="s">
        <v>2</v>
      </c>
      <c r="B973" s="63"/>
      <c r="C973" s="63"/>
      <c r="D973" s="63"/>
    </row>
    <row r="974" ht="12.75">
      <c r="A974" s="3" t="s">
        <v>120</v>
      </c>
    </row>
    <row r="975" ht="12.75">
      <c r="A975" s="3" t="s">
        <v>58</v>
      </c>
    </row>
    <row r="976" ht="12.75">
      <c r="A976" s="4" t="s">
        <v>121</v>
      </c>
    </row>
    <row r="977" spans="1:4" ht="11.25" customHeight="1">
      <c r="A977" s="5" t="s">
        <v>6</v>
      </c>
      <c r="B977" s="6" t="s">
        <v>7</v>
      </c>
      <c r="C977" s="7" t="s">
        <v>8</v>
      </c>
      <c r="D977" s="8">
        <v>199</v>
      </c>
    </row>
    <row r="978" spans="1:4" ht="10.5" customHeight="1">
      <c r="A978" s="9" t="s">
        <v>9</v>
      </c>
      <c r="B978" s="10" t="s">
        <v>10</v>
      </c>
      <c r="C978" s="11" t="s">
        <v>11</v>
      </c>
      <c r="D978" s="12">
        <v>0</v>
      </c>
    </row>
    <row r="979" spans="1:4" ht="10.5" customHeight="1">
      <c r="A979" s="9" t="s">
        <v>12</v>
      </c>
      <c r="B979" s="10" t="s">
        <v>13</v>
      </c>
      <c r="C979" s="11" t="s">
        <v>8</v>
      </c>
      <c r="D979" s="14">
        <v>0.96</v>
      </c>
    </row>
    <row r="980" spans="1:4" ht="10.5" customHeight="1">
      <c r="A980" s="9" t="s">
        <v>14</v>
      </c>
      <c r="B980" s="10" t="s">
        <v>15</v>
      </c>
      <c r="C980" s="11" t="s">
        <v>8</v>
      </c>
      <c r="D980" s="14">
        <v>0.37</v>
      </c>
    </row>
    <row r="981" spans="1:4" ht="10.5" customHeight="1">
      <c r="A981" s="9" t="s">
        <v>16</v>
      </c>
      <c r="B981" s="10" t="s">
        <v>17</v>
      </c>
      <c r="C981" s="11" t="s">
        <v>8</v>
      </c>
      <c r="D981" s="12">
        <v>0</v>
      </c>
    </row>
    <row r="982" spans="1:4" ht="10.5" customHeight="1">
      <c r="A982" s="9" t="s">
        <v>18</v>
      </c>
      <c r="B982" s="10" t="s">
        <v>19</v>
      </c>
      <c r="C982" s="11" t="s">
        <v>20</v>
      </c>
      <c r="D982" s="13">
        <v>568.5</v>
      </c>
    </row>
    <row r="983" spans="1:4" ht="12.75">
      <c r="A983" s="9" t="s">
        <v>21</v>
      </c>
      <c r="B983" s="10" t="s">
        <v>22</v>
      </c>
      <c r="C983" s="11" t="s">
        <v>20</v>
      </c>
      <c r="D983" s="12">
        <v>0</v>
      </c>
    </row>
    <row r="984" spans="1:4" ht="10.5" customHeight="1">
      <c r="A984" s="9" t="s">
        <v>23</v>
      </c>
      <c r="B984" s="10" t="s">
        <v>24</v>
      </c>
      <c r="C984" s="11" t="s">
        <v>20</v>
      </c>
      <c r="D984" s="12">
        <v>311</v>
      </c>
    </row>
    <row r="985" spans="1:4" ht="12.75">
      <c r="A985" s="9" t="s">
        <v>25</v>
      </c>
      <c r="B985" s="10" t="s">
        <v>26</v>
      </c>
      <c r="C985" s="11" t="s">
        <v>20</v>
      </c>
      <c r="D985" s="13">
        <v>270.5</v>
      </c>
    </row>
    <row r="986" spans="1:4" ht="10.5" customHeight="1" thickBot="1">
      <c r="A986" s="15"/>
      <c r="B986" s="16"/>
      <c r="C986" s="17"/>
      <c r="D986" s="17"/>
    </row>
    <row r="987" spans="1:6" ht="24.75" customHeight="1" thickBot="1">
      <c r="A987" s="18" t="s">
        <v>27</v>
      </c>
      <c r="B987" s="19" t="s">
        <v>28</v>
      </c>
      <c r="C987" s="19" t="s">
        <v>29</v>
      </c>
      <c r="D987" s="18" t="s">
        <v>30</v>
      </c>
      <c r="E987" s="18" t="s">
        <v>264</v>
      </c>
      <c r="F987" s="18" t="s">
        <v>265</v>
      </c>
    </row>
    <row r="988" spans="1:6" ht="13.5" thickBot="1">
      <c r="A988" s="18" t="s">
        <v>6</v>
      </c>
      <c r="B988" s="20" t="s">
        <v>31</v>
      </c>
      <c r="C988" s="46"/>
      <c r="D988" s="47">
        <v>14759.84</v>
      </c>
      <c r="E988" s="21">
        <f aca="true" t="shared" si="46" ref="E988:E995">D988*12</f>
        <v>177118.08000000002</v>
      </c>
      <c r="F988" s="21">
        <f>D988/3378</f>
        <v>4.369402013025459</v>
      </c>
    </row>
    <row r="989" spans="1:6" ht="12.75">
      <c r="A989" s="11"/>
      <c r="B989" s="10" t="s">
        <v>32</v>
      </c>
      <c r="C989" s="48" t="s">
        <v>33</v>
      </c>
      <c r="D989" s="49">
        <v>7384.4</v>
      </c>
      <c r="E989" s="22">
        <f t="shared" si="46"/>
        <v>88612.79999999999</v>
      </c>
      <c r="F989" s="22">
        <f aca="true" t="shared" si="47" ref="F989:F1016">D989/3378</f>
        <v>2.1860272350503256</v>
      </c>
    </row>
    <row r="990" spans="1:6" ht="12.75">
      <c r="A990" s="11"/>
      <c r="B990" s="10" t="s">
        <v>34</v>
      </c>
      <c r="C990" s="48" t="s">
        <v>33</v>
      </c>
      <c r="D990" s="49">
        <v>1791.43</v>
      </c>
      <c r="E990" s="22">
        <f t="shared" si="46"/>
        <v>21497.16</v>
      </c>
      <c r="F990" s="22">
        <f t="shared" si="47"/>
        <v>0.5303226761397277</v>
      </c>
    </row>
    <row r="991" spans="1:6" ht="12.75">
      <c r="A991" s="11"/>
      <c r="B991" s="10" t="s">
        <v>374</v>
      </c>
      <c r="C991" s="48" t="s">
        <v>33</v>
      </c>
      <c r="D991" s="49">
        <v>3048.42</v>
      </c>
      <c r="E991" s="22">
        <f t="shared" si="46"/>
        <v>36581.04</v>
      </c>
      <c r="F991" s="22">
        <f t="shared" si="47"/>
        <v>0.9024333925399645</v>
      </c>
    </row>
    <row r="992" spans="1:6" ht="12.75">
      <c r="A992" s="11"/>
      <c r="B992" s="10" t="s">
        <v>375</v>
      </c>
      <c r="C992" s="48" t="s">
        <v>33</v>
      </c>
      <c r="D992" s="50">
        <v>874.9</v>
      </c>
      <c r="E992" s="22">
        <f t="shared" si="46"/>
        <v>10498.8</v>
      </c>
      <c r="F992" s="22">
        <f t="shared" si="47"/>
        <v>0.2589994079336886</v>
      </c>
    </row>
    <row r="993" spans="1:6" ht="12.75">
      <c r="A993" s="11"/>
      <c r="B993" s="10" t="s">
        <v>36</v>
      </c>
      <c r="C993" s="48" t="s">
        <v>33</v>
      </c>
      <c r="D993" s="50">
        <v>150.72</v>
      </c>
      <c r="E993" s="24">
        <f t="shared" si="46"/>
        <v>1808.6399999999999</v>
      </c>
      <c r="F993" s="24">
        <f t="shared" si="47"/>
        <v>0.044618117229129665</v>
      </c>
    </row>
    <row r="994" spans="1:6" ht="13.5" thickBot="1">
      <c r="A994" s="11"/>
      <c r="B994" s="10" t="s">
        <v>376</v>
      </c>
      <c r="C994" s="48" t="s">
        <v>33</v>
      </c>
      <c r="D994" s="49">
        <v>1509.97</v>
      </c>
      <c r="E994" s="22">
        <f t="shared" si="46"/>
        <v>18119.64</v>
      </c>
      <c r="F994" s="22">
        <f t="shared" si="47"/>
        <v>0.44700118413262285</v>
      </c>
    </row>
    <row r="995" spans="1:6" ht="13.5" thickBot="1">
      <c r="A995" s="18" t="s">
        <v>9</v>
      </c>
      <c r="B995" s="20" t="s">
        <v>37</v>
      </c>
      <c r="C995" s="46"/>
      <c r="D995" s="47">
        <v>3562.93</v>
      </c>
      <c r="E995" s="21">
        <f t="shared" si="46"/>
        <v>42755.159999999996</v>
      </c>
      <c r="F995" s="21">
        <f t="shared" si="47"/>
        <v>1.0547454114860864</v>
      </c>
    </row>
    <row r="996" spans="1:6" ht="12.75">
      <c r="A996" s="25"/>
      <c r="B996" s="26" t="s">
        <v>38</v>
      </c>
      <c r="C996" s="48"/>
      <c r="D996" s="23"/>
      <c r="E996" s="23"/>
      <c r="F996" s="23"/>
    </row>
    <row r="997" spans="1:6" ht="12.75">
      <c r="A997" s="25"/>
      <c r="B997" s="10" t="s">
        <v>417</v>
      </c>
      <c r="C997" s="48" t="s">
        <v>33</v>
      </c>
      <c r="D997" s="50">
        <v>3216.69</v>
      </c>
      <c r="E997" s="24">
        <f>D997*12</f>
        <v>38600.28</v>
      </c>
      <c r="F997" s="24">
        <f t="shared" si="47"/>
        <v>0.952246891651865</v>
      </c>
    </row>
    <row r="998" spans="1:6" ht="12.75">
      <c r="A998" s="25"/>
      <c r="B998" s="26" t="s">
        <v>39</v>
      </c>
      <c r="C998" s="48"/>
      <c r="D998" s="23"/>
      <c r="E998" s="23"/>
      <c r="F998" s="23"/>
    </row>
    <row r="999" spans="1:6" ht="12.75">
      <c r="A999" s="25"/>
      <c r="B999" s="10" t="s">
        <v>389</v>
      </c>
      <c r="C999" s="48" t="s">
        <v>33</v>
      </c>
      <c r="D999" s="23" t="s">
        <v>35</v>
      </c>
      <c r="E999" s="24"/>
      <c r="F999" s="24"/>
    </row>
    <row r="1000" spans="1:6" ht="12.75">
      <c r="A1000" s="25"/>
      <c r="B1000" s="10" t="s">
        <v>40</v>
      </c>
      <c r="C1000" s="48" t="s">
        <v>33</v>
      </c>
      <c r="D1000" s="50">
        <v>89.51</v>
      </c>
      <c r="E1000" s="24">
        <f>D1000*12</f>
        <v>1074.1200000000001</v>
      </c>
      <c r="F1000" s="24">
        <f t="shared" si="47"/>
        <v>0.026497927767910007</v>
      </c>
    </row>
    <row r="1001" spans="1:6" ht="13.5" thickBot="1">
      <c r="A1001" s="25"/>
      <c r="B1001" s="10" t="s">
        <v>41</v>
      </c>
      <c r="C1001" s="48" t="s">
        <v>33</v>
      </c>
      <c r="D1001" s="50">
        <v>256.73</v>
      </c>
      <c r="E1001" s="24">
        <f>D1001*12</f>
        <v>3080.76</v>
      </c>
      <c r="F1001" s="24">
        <f t="shared" si="47"/>
        <v>0.07600059206631143</v>
      </c>
    </row>
    <row r="1002" spans="1:6" ht="13.5" thickBot="1">
      <c r="A1002" s="18" t="s">
        <v>12</v>
      </c>
      <c r="B1002" s="20" t="s">
        <v>42</v>
      </c>
      <c r="C1002" s="46"/>
      <c r="D1002" s="47">
        <v>6266.9</v>
      </c>
      <c r="E1002" s="21">
        <f>D1002*12</f>
        <v>75202.79999999999</v>
      </c>
      <c r="F1002" s="21">
        <f t="shared" si="47"/>
        <v>1.8552101835405563</v>
      </c>
    </row>
    <row r="1003" spans="1:6" ht="12.75">
      <c r="A1003" s="25"/>
      <c r="B1003" s="10" t="s">
        <v>379</v>
      </c>
      <c r="C1003" s="48" t="s">
        <v>33</v>
      </c>
      <c r="D1003" s="50">
        <v>2631.46</v>
      </c>
      <c r="E1003" s="24">
        <f>D1003*12</f>
        <v>31577.52</v>
      </c>
      <c r="F1003" s="24">
        <f t="shared" si="47"/>
        <v>0.7789994079336886</v>
      </c>
    </row>
    <row r="1004" spans="1:6" ht="12.75">
      <c r="A1004" s="25"/>
      <c r="B1004" s="10" t="s">
        <v>380</v>
      </c>
      <c r="C1004" s="48"/>
      <c r="D1004" s="23"/>
      <c r="E1004" s="23"/>
      <c r="F1004" s="23"/>
    </row>
    <row r="1005" spans="1:6" ht="12.75">
      <c r="A1005" s="25"/>
      <c r="B1005" s="10" t="s">
        <v>418</v>
      </c>
      <c r="C1005" s="48" t="s">
        <v>33</v>
      </c>
      <c r="D1005" s="50">
        <v>958.23</v>
      </c>
      <c r="E1005" s="24">
        <f>D1005*12</f>
        <v>11498.76</v>
      </c>
      <c r="F1005" s="24">
        <f t="shared" si="47"/>
        <v>0.2836678507992895</v>
      </c>
    </row>
    <row r="1006" spans="1:6" ht="12.75">
      <c r="A1006" s="25"/>
      <c r="B1006" s="10" t="s">
        <v>382</v>
      </c>
      <c r="C1006" s="48" t="s">
        <v>33</v>
      </c>
      <c r="D1006" s="50">
        <v>2109.7</v>
      </c>
      <c r="E1006" s="24">
        <f>D1006*12</f>
        <v>25316.399999999998</v>
      </c>
      <c r="F1006" s="24">
        <f t="shared" si="47"/>
        <v>0.6245411486086441</v>
      </c>
    </row>
    <row r="1007" spans="1:6" ht="12.75">
      <c r="A1007" s="25"/>
      <c r="B1007" s="10" t="s">
        <v>43</v>
      </c>
      <c r="C1007" s="48" t="s">
        <v>33</v>
      </c>
      <c r="D1007" s="23" t="s">
        <v>35</v>
      </c>
      <c r="E1007" s="24"/>
      <c r="F1007" s="24"/>
    </row>
    <row r="1008" spans="1:6" ht="12.75">
      <c r="A1008" s="25"/>
      <c r="B1008" s="10" t="s">
        <v>383</v>
      </c>
      <c r="C1008" s="48" t="s">
        <v>33</v>
      </c>
      <c r="D1008" s="23" t="s">
        <v>35</v>
      </c>
      <c r="E1008" s="24"/>
      <c r="F1008" s="24"/>
    </row>
    <row r="1009" spans="1:6" ht="13.5" thickBot="1">
      <c r="A1009" s="25"/>
      <c r="B1009" s="10" t="s">
        <v>44</v>
      </c>
      <c r="C1009" s="48" t="s">
        <v>33</v>
      </c>
      <c r="D1009" s="50">
        <v>567.5</v>
      </c>
      <c r="E1009" s="24">
        <f>D1009*12</f>
        <v>6810</v>
      </c>
      <c r="F1009" s="24">
        <f t="shared" si="47"/>
        <v>0.16799881586737714</v>
      </c>
    </row>
    <row r="1010" spans="1:6" ht="13.5" thickBot="1">
      <c r="A1010" s="18"/>
      <c r="B1010" s="27" t="s">
        <v>45</v>
      </c>
      <c r="C1010" s="28" t="s">
        <v>33</v>
      </c>
      <c r="D1010" s="47">
        <v>24589.67</v>
      </c>
      <c r="E1010" s="21">
        <f>D1010*12</f>
        <v>295076.04</v>
      </c>
      <c r="F1010" s="21">
        <f t="shared" si="47"/>
        <v>7.279357608052101</v>
      </c>
    </row>
    <row r="1011" spans="1:6" ht="12.75">
      <c r="A1011" s="29" t="s">
        <v>14</v>
      </c>
      <c r="B1011" s="30" t="s">
        <v>373</v>
      </c>
      <c r="C1011" s="31" t="s">
        <v>33</v>
      </c>
      <c r="D1011" s="51">
        <v>3051.69</v>
      </c>
      <c r="E1011" s="32">
        <f>D1011*12</f>
        <v>36620.28</v>
      </c>
      <c r="F1011" s="32">
        <f t="shared" si="47"/>
        <v>0.9034014209591474</v>
      </c>
    </row>
    <row r="1012" spans="1:6" ht="12.75">
      <c r="A1012" s="29" t="s">
        <v>16</v>
      </c>
      <c r="B1012" s="30" t="s">
        <v>267</v>
      </c>
      <c r="C1012" s="31" t="s">
        <v>33</v>
      </c>
      <c r="D1012" s="51">
        <v>6728.98</v>
      </c>
      <c r="E1012" s="32">
        <f>D1012*12</f>
        <v>80747.76</v>
      </c>
      <c r="F1012" s="32">
        <f t="shared" si="47"/>
        <v>1.9920011841326226</v>
      </c>
    </row>
    <row r="1013" spans="1:6" ht="13.5" thickBot="1">
      <c r="A1013" s="29" t="s">
        <v>18</v>
      </c>
      <c r="B1013" s="30" t="s">
        <v>46</v>
      </c>
      <c r="C1013" s="31" t="s">
        <v>33</v>
      </c>
      <c r="D1013" s="33" t="s">
        <v>35</v>
      </c>
      <c r="E1013" s="33"/>
      <c r="F1013" s="33"/>
    </row>
    <row r="1014" spans="1:6" ht="17.25" customHeight="1" thickBot="1">
      <c r="A1014" s="18"/>
      <c r="B1014" s="20" t="s">
        <v>47</v>
      </c>
      <c r="C1014" s="34" t="s">
        <v>33</v>
      </c>
      <c r="D1014" s="52">
        <v>34370.33</v>
      </c>
      <c r="E1014" s="35">
        <f>D1014*12</f>
        <v>412443.96</v>
      </c>
      <c r="F1014" s="35">
        <f t="shared" si="47"/>
        <v>10.174757252812315</v>
      </c>
    </row>
    <row r="1015" spans="1:6" ht="14.25" customHeight="1" thickBot="1">
      <c r="A1015" s="29" t="s">
        <v>21</v>
      </c>
      <c r="B1015" s="30" t="s">
        <v>384</v>
      </c>
      <c r="C1015" s="31" t="s">
        <v>33</v>
      </c>
      <c r="D1015" s="51">
        <v>1031.11</v>
      </c>
      <c r="E1015" s="32">
        <f>D1015*12</f>
        <v>12373.32</v>
      </c>
      <c r="F1015" s="32">
        <f t="shared" si="47"/>
        <v>0.305242747187685</v>
      </c>
    </row>
    <row r="1016" spans="1:6" ht="20.25" customHeight="1" thickBot="1">
      <c r="A1016" s="18" t="s">
        <v>23</v>
      </c>
      <c r="B1016" s="20" t="s">
        <v>48</v>
      </c>
      <c r="C1016" s="34" t="s">
        <v>33</v>
      </c>
      <c r="D1016" s="52">
        <v>35401.44</v>
      </c>
      <c r="E1016" s="35">
        <f>D1016*12</f>
        <v>424817.28</v>
      </c>
      <c r="F1016" s="35">
        <f t="shared" si="47"/>
        <v>10.48</v>
      </c>
    </row>
    <row r="1018" ht="31.5" customHeight="1">
      <c r="F1018" s="36" t="s">
        <v>122</v>
      </c>
    </row>
    <row r="1019" spans="1:4" s="2" customFormat="1" ht="15">
      <c r="A1019" s="61" t="s">
        <v>0</v>
      </c>
      <c r="B1019" s="61"/>
      <c r="C1019" s="61"/>
      <c r="D1019" s="61"/>
    </row>
    <row r="1020" spans="1:4" ht="12.75">
      <c r="A1020" s="62" t="s">
        <v>123</v>
      </c>
      <c r="B1020" s="62"/>
      <c r="C1020" s="62"/>
      <c r="D1020" s="62"/>
    </row>
    <row r="1021" spans="1:4" ht="13.5" customHeight="1">
      <c r="A1021" s="63" t="s">
        <v>2</v>
      </c>
      <c r="B1021" s="63"/>
      <c r="C1021" s="63"/>
      <c r="D1021" s="63"/>
    </row>
    <row r="1022" ht="12.75">
      <c r="A1022" s="3" t="s">
        <v>124</v>
      </c>
    </row>
    <row r="1023" ht="12.75">
      <c r="A1023" s="3" t="s">
        <v>4</v>
      </c>
    </row>
    <row r="1024" ht="12.75">
      <c r="A1024" s="4" t="s">
        <v>125</v>
      </c>
    </row>
    <row r="1025" spans="1:4" ht="11.25" customHeight="1">
      <c r="A1025" s="5" t="s">
        <v>6</v>
      </c>
      <c r="B1025" s="6" t="s">
        <v>7</v>
      </c>
      <c r="C1025" s="7" t="s">
        <v>8</v>
      </c>
      <c r="D1025" s="8">
        <v>122</v>
      </c>
    </row>
    <row r="1026" spans="1:4" ht="10.5" customHeight="1">
      <c r="A1026" s="9" t="s">
        <v>9</v>
      </c>
      <c r="B1026" s="10" t="s">
        <v>10</v>
      </c>
      <c r="C1026" s="11" t="s">
        <v>11</v>
      </c>
      <c r="D1026" s="12">
        <v>1</v>
      </c>
    </row>
    <row r="1027" spans="1:4" ht="10.5" customHeight="1">
      <c r="A1027" s="9" t="s">
        <v>12</v>
      </c>
      <c r="B1027" s="10" t="s">
        <v>13</v>
      </c>
      <c r="C1027" s="11" t="s">
        <v>8</v>
      </c>
      <c r="D1027" s="14">
        <v>0.64</v>
      </c>
    </row>
    <row r="1028" spans="1:4" ht="10.5" customHeight="1">
      <c r="A1028" s="9" t="s">
        <v>14</v>
      </c>
      <c r="B1028" s="10" t="s">
        <v>15</v>
      </c>
      <c r="C1028" s="11" t="s">
        <v>8</v>
      </c>
      <c r="D1028" s="14">
        <v>0.34</v>
      </c>
    </row>
    <row r="1029" spans="1:4" ht="10.5" customHeight="1">
      <c r="A1029" s="9" t="s">
        <v>16</v>
      </c>
      <c r="B1029" s="10" t="s">
        <v>17</v>
      </c>
      <c r="C1029" s="11" t="s">
        <v>8</v>
      </c>
      <c r="D1029" s="14">
        <v>0.17</v>
      </c>
    </row>
    <row r="1030" spans="1:4" ht="10.5" customHeight="1">
      <c r="A1030" s="9" t="s">
        <v>18</v>
      </c>
      <c r="B1030" s="10" t="s">
        <v>19</v>
      </c>
      <c r="C1030" s="11" t="s">
        <v>20</v>
      </c>
      <c r="D1030" s="13">
        <v>445.1</v>
      </c>
    </row>
    <row r="1031" spans="1:4" ht="12.75">
      <c r="A1031" s="9" t="s">
        <v>21</v>
      </c>
      <c r="B1031" s="10" t="s">
        <v>22</v>
      </c>
      <c r="C1031" s="11" t="s">
        <v>20</v>
      </c>
      <c r="D1031" s="12">
        <v>0</v>
      </c>
    </row>
    <row r="1032" spans="1:4" ht="10.5" customHeight="1">
      <c r="A1032" s="9" t="s">
        <v>23</v>
      </c>
      <c r="B1032" s="10" t="s">
        <v>24</v>
      </c>
      <c r="C1032" s="11" t="s">
        <v>20</v>
      </c>
      <c r="D1032" s="13">
        <v>615.8</v>
      </c>
    </row>
    <row r="1033" spans="1:4" ht="12.75">
      <c r="A1033" s="9" t="s">
        <v>25</v>
      </c>
      <c r="B1033" s="10" t="s">
        <v>26</v>
      </c>
      <c r="C1033" s="11" t="s">
        <v>20</v>
      </c>
      <c r="D1033" s="12">
        <v>138</v>
      </c>
    </row>
    <row r="1034" spans="1:4" ht="10.5" customHeight="1" thickBot="1">
      <c r="A1034" s="15"/>
      <c r="B1034" s="16"/>
      <c r="C1034" s="17"/>
      <c r="D1034" s="17"/>
    </row>
    <row r="1035" spans="1:6" ht="24.75" customHeight="1" thickBot="1">
      <c r="A1035" s="18" t="s">
        <v>27</v>
      </c>
      <c r="B1035" s="19" t="s">
        <v>28</v>
      </c>
      <c r="C1035" s="19" t="s">
        <v>29</v>
      </c>
      <c r="D1035" s="18" t="s">
        <v>30</v>
      </c>
      <c r="E1035" s="18" t="s">
        <v>264</v>
      </c>
      <c r="F1035" s="18" t="s">
        <v>265</v>
      </c>
    </row>
    <row r="1036" spans="1:6" ht="13.5" thickBot="1">
      <c r="A1036" s="18" t="s">
        <v>6</v>
      </c>
      <c r="B1036" s="20" t="s">
        <v>31</v>
      </c>
      <c r="C1036" s="46"/>
      <c r="D1036" s="47">
        <v>7011.48</v>
      </c>
      <c r="E1036" s="21">
        <f aca="true" t="shared" si="48" ref="E1036:E1043">D1036*12</f>
        <v>84137.76</v>
      </c>
      <c r="F1036" s="21">
        <f>D1036/2289</f>
        <v>3.0631192660550455</v>
      </c>
    </row>
    <row r="1037" spans="1:6" ht="12.75">
      <c r="A1037" s="11"/>
      <c r="B1037" s="10" t="s">
        <v>32</v>
      </c>
      <c r="C1037" s="48" t="s">
        <v>33</v>
      </c>
      <c r="D1037" s="49">
        <v>2177.98</v>
      </c>
      <c r="E1037" s="22">
        <f t="shared" si="48"/>
        <v>26135.760000000002</v>
      </c>
      <c r="F1037" s="22">
        <f aca="true" t="shared" si="49" ref="F1037:F1064">D1037/2289</f>
        <v>0.9514984709480122</v>
      </c>
    </row>
    <row r="1038" spans="1:6" ht="12.75">
      <c r="A1038" s="11"/>
      <c r="B1038" s="10" t="s">
        <v>34</v>
      </c>
      <c r="C1038" s="48" t="s">
        <v>33</v>
      </c>
      <c r="D1038" s="49">
        <v>1051.32</v>
      </c>
      <c r="E1038" s="22">
        <f t="shared" si="48"/>
        <v>12615.84</v>
      </c>
      <c r="F1038" s="22">
        <f t="shared" si="49"/>
        <v>0.4592922673656618</v>
      </c>
    </row>
    <row r="1039" spans="1:6" ht="12.75">
      <c r="A1039" s="11"/>
      <c r="B1039" s="10" t="s">
        <v>374</v>
      </c>
      <c r="C1039" s="48" t="s">
        <v>33</v>
      </c>
      <c r="D1039" s="49">
        <v>2065.67</v>
      </c>
      <c r="E1039" s="22">
        <f t="shared" si="48"/>
        <v>24788.04</v>
      </c>
      <c r="F1039" s="22">
        <f t="shared" si="49"/>
        <v>0.9024333770205331</v>
      </c>
    </row>
    <row r="1040" spans="1:6" ht="12.75">
      <c r="A1040" s="11"/>
      <c r="B1040" s="10" t="s">
        <v>375</v>
      </c>
      <c r="C1040" s="48" t="s">
        <v>33</v>
      </c>
      <c r="D1040" s="50">
        <v>592.85</v>
      </c>
      <c r="E1040" s="22">
        <f t="shared" si="48"/>
        <v>7114.200000000001</v>
      </c>
      <c r="F1040" s="22">
        <f t="shared" si="49"/>
        <v>0.2589995631280035</v>
      </c>
    </row>
    <row r="1041" spans="1:6" ht="12.75">
      <c r="A1041" s="11"/>
      <c r="B1041" s="10" t="s">
        <v>36</v>
      </c>
      <c r="C1041" s="48" t="s">
        <v>33</v>
      </c>
      <c r="D1041" s="50">
        <v>100.48</v>
      </c>
      <c r="E1041" s="24">
        <f t="shared" si="48"/>
        <v>1205.76</v>
      </c>
      <c r="F1041" s="24">
        <f t="shared" si="49"/>
        <v>0.043896898208824815</v>
      </c>
    </row>
    <row r="1042" spans="1:6" ht="13.5" thickBot="1">
      <c r="A1042" s="11"/>
      <c r="B1042" s="10" t="s">
        <v>376</v>
      </c>
      <c r="C1042" s="48" t="s">
        <v>33</v>
      </c>
      <c r="D1042" s="49">
        <v>1023.18</v>
      </c>
      <c r="E1042" s="22">
        <f t="shared" si="48"/>
        <v>12278.16</v>
      </c>
      <c r="F1042" s="22">
        <f t="shared" si="49"/>
        <v>0.44699868938401044</v>
      </c>
    </row>
    <row r="1043" spans="1:6" ht="13.5" thickBot="1">
      <c r="A1043" s="18" t="s">
        <v>9</v>
      </c>
      <c r="B1043" s="20" t="s">
        <v>37</v>
      </c>
      <c r="C1043" s="46"/>
      <c r="D1043" s="47">
        <v>4296.41</v>
      </c>
      <c r="E1043" s="21">
        <f t="shared" si="48"/>
        <v>51556.92</v>
      </c>
      <c r="F1043" s="21">
        <f t="shared" si="49"/>
        <v>1.8769812145041502</v>
      </c>
    </row>
    <row r="1044" spans="1:6" ht="12.75">
      <c r="A1044" s="25"/>
      <c r="B1044" s="26" t="s">
        <v>38</v>
      </c>
      <c r="C1044" s="48"/>
      <c r="D1044" s="23"/>
      <c r="E1044" s="23"/>
      <c r="F1044" s="23"/>
    </row>
    <row r="1045" spans="1:6" ht="12.75">
      <c r="A1045" s="25"/>
      <c r="B1045" s="10" t="s">
        <v>419</v>
      </c>
      <c r="C1045" s="48" t="s">
        <v>33</v>
      </c>
      <c r="D1045" s="50">
        <v>2955.88</v>
      </c>
      <c r="E1045" s="24">
        <f>D1045*12</f>
        <v>35470.56</v>
      </c>
      <c r="F1045" s="24">
        <f t="shared" si="49"/>
        <v>1.2913411970292705</v>
      </c>
    </row>
    <row r="1046" spans="1:6" ht="12.75">
      <c r="A1046" s="25"/>
      <c r="B1046" s="26" t="s">
        <v>39</v>
      </c>
      <c r="C1046" s="48"/>
      <c r="D1046" s="23"/>
      <c r="E1046" s="23"/>
      <c r="F1046" s="23"/>
    </row>
    <row r="1047" spans="1:6" ht="12.75">
      <c r="A1047" s="25"/>
      <c r="B1047" s="10" t="s">
        <v>413</v>
      </c>
      <c r="C1047" s="48" t="s">
        <v>33</v>
      </c>
      <c r="D1047" s="50">
        <v>1071.33</v>
      </c>
      <c r="E1047" s="24">
        <f>D1047*12</f>
        <v>12855.96</v>
      </c>
      <c r="F1047" s="24">
        <f t="shared" si="49"/>
        <v>0.4680340760157274</v>
      </c>
    </row>
    <row r="1048" spans="1:6" ht="12.75">
      <c r="A1048" s="25"/>
      <c r="B1048" s="10" t="s">
        <v>40</v>
      </c>
      <c r="C1048" s="48" t="s">
        <v>33</v>
      </c>
      <c r="D1048" s="50">
        <v>95.24</v>
      </c>
      <c r="E1048" s="24">
        <f>D1048*12</f>
        <v>1142.8799999999999</v>
      </c>
      <c r="F1048" s="24">
        <f t="shared" si="49"/>
        <v>0.04160768894713849</v>
      </c>
    </row>
    <row r="1049" spans="1:6" ht="13.5" thickBot="1">
      <c r="A1049" s="25"/>
      <c r="B1049" s="10" t="s">
        <v>41</v>
      </c>
      <c r="C1049" s="48" t="s">
        <v>33</v>
      </c>
      <c r="D1049" s="50">
        <v>173.96</v>
      </c>
      <c r="E1049" s="24">
        <f>D1049*12</f>
        <v>2087.52</v>
      </c>
      <c r="F1049" s="24">
        <f t="shared" si="49"/>
        <v>0.07599825251201399</v>
      </c>
    </row>
    <row r="1050" spans="1:6" ht="13.5" thickBot="1">
      <c r="A1050" s="18" t="s">
        <v>12</v>
      </c>
      <c r="B1050" s="20" t="s">
        <v>42</v>
      </c>
      <c r="C1050" s="46"/>
      <c r="D1050" s="47">
        <v>11754.86</v>
      </c>
      <c r="E1050" s="21">
        <f>D1050*12</f>
        <v>141058.32</v>
      </c>
      <c r="F1050" s="21">
        <f t="shared" si="49"/>
        <v>5.135369156837047</v>
      </c>
    </row>
    <row r="1051" spans="1:6" ht="12.75">
      <c r="A1051" s="25"/>
      <c r="B1051" s="10" t="s">
        <v>379</v>
      </c>
      <c r="C1051" s="48" t="s">
        <v>33</v>
      </c>
      <c r="D1051" s="50">
        <v>1783.13</v>
      </c>
      <c r="E1051" s="24">
        <f>D1051*12</f>
        <v>21397.56</v>
      </c>
      <c r="F1051" s="24">
        <f t="shared" si="49"/>
        <v>0.7789995631280036</v>
      </c>
    </row>
    <row r="1052" spans="1:6" ht="12.75">
      <c r="A1052" s="25"/>
      <c r="B1052" s="10" t="s">
        <v>380</v>
      </c>
      <c r="C1052" s="48"/>
      <c r="D1052" s="23"/>
      <c r="E1052" s="23"/>
      <c r="F1052" s="23"/>
    </row>
    <row r="1053" spans="1:6" ht="12.75">
      <c r="A1053" s="25"/>
      <c r="B1053" s="10" t="s">
        <v>420</v>
      </c>
      <c r="C1053" s="48" t="s">
        <v>33</v>
      </c>
      <c r="D1053" s="50">
        <v>587.46</v>
      </c>
      <c r="E1053" s="24">
        <f aca="true" t="shared" si="50" ref="E1053:E1060">D1053*12</f>
        <v>7049.52</v>
      </c>
      <c r="F1053" s="24">
        <f t="shared" si="49"/>
        <v>0.25664482306684144</v>
      </c>
    </row>
    <row r="1054" spans="1:6" ht="12.75">
      <c r="A1054" s="25"/>
      <c r="B1054" s="10" t="s">
        <v>382</v>
      </c>
      <c r="C1054" s="48" t="s">
        <v>33</v>
      </c>
      <c r="D1054" s="50">
        <v>4207.84</v>
      </c>
      <c r="E1054" s="24">
        <f t="shared" si="50"/>
        <v>50494.08</v>
      </c>
      <c r="F1054" s="24">
        <f t="shared" si="49"/>
        <v>1.8382874617737004</v>
      </c>
    </row>
    <row r="1055" spans="1:6" ht="12.75">
      <c r="A1055" s="25"/>
      <c r="B1055" s="10" t="s">
        <v>43</v>
      </c>
      <c r="C1055" s="48" t="s">
        <v>33</v>
      </c>
      <c r="D1055" s="50">
        <v>4539.09</v>
      </c>
      <c r="E1055" s="24">
        <f t="shared" si="50"/>
        <v>54469.08</v>
      </c>
      <c r="F1055" s="24">
        <f t="shared" si="49"/>
        <v>1.9830013106159896</v>
      </c>
    </row>
    <row r="1056" spans="1:6" ht="12.75">
      <c r="A1056" s="25"/>
      <c r="B1056" s="10" t="s">
        <v>383</v>
      </c>
      <c r="C1056" s="48" t="s">
        <v>33</v>
      </c>
      <c r="D1056" s="50">
        <v>252.79</v>
      </c>
      <c r="E1056" s="24">
        <f t="shared" si="50"/>
        <v>3033.48</v>
      </c>
      <c r="F1056" s="24">
        <f t="shared" si="49"/>
        <v>0.11043687199650502</v>
      </c>
    </row>
    <row r="1057" spans="1:6" ht="13.5" thickBot="1">
      <c r="A1057" s="25"/>
      <c r="B1057" s="10" t="s">
        <v>44</v>
      </c>
      <c r="C1057" s="48" t="s">
        <v>33</v>
      </c>
      <c r="D1057" s="50">
        <v>384.55</v>
      </c>
      <c r="E1057" s="24">
        <f t="shared" si="50"/>
        <v>4614.6</v>
      </c>
      <c r="F1057" s="24">
        <f t="shared" si="49"/>
        <v>0.167999126256007</v>
      </c>
    </row>
    <row r="1058" spans="1:6" ht="13.5" thickBot="1">
      <c r="A1058" s="18"/>
      <c r="B1058" s="27" t="s">
        <v>45</v>
      </c>
      <c r="C1058" s="28" t="s">
        <v>33</v>
      </c>
      <c r="D1058" s="47">
        <v>23062.76</v>
      </c>
      <c r="E1058" s="21">
        <f t="shared" si="50"/>
        <v>276753.12</v>
      </c>
      <c r="F1058" s="21">
        <f t="shared" si="49"/>
        <v>10.075474006116208</v>
      </c>
    </row>
    <row r="1059" spans="1:6" ht="12.75">
      <c r="A1059" s="29" t="s">
        <v>14</v>
      </c>
      <c r="B1059" s="30" t="s">
        <v>373</v>
      </c>
      <c r="C1059" s="31" t="s">
        <v>33</v>
      </c>
      <c r="D1059" s="51">
        <v>2067.88</v>
      </c>
      <c r="E1059" s="32">
        <f t="shared" si="50"/>
        <v>24814.56</v>
      </c>
      <c r="F1059" s="32">
        <f t="shared" si="49"/>
        <v>0.9033988641328091</v>
      </c>
    </row>
    <row r="1060" spans="1:6" ht="12.75">
      <c r="A1060" s="29" t="s">
        <v>16</v>
      </c>
      <c r="B1060" s="30" t="s">
        <v>267</v>
      </c>
      <c r="C1060" s="31" t="s">
        <v>33</v>
      </c>
      <c r="D1060" s="51">
        <v>4559.69</v>
      </c>
      <c r="E1060" s="32">
        <f t="shared" si="50"/>
        <v>54716.28</v>
      </c>
      <c r="F1060" s="32">
        <f t="shared" si="49"/>
        <v>1.992000873743993</v>
      </c>
    </row>
    <row r="1061" spans="1:6" ht="13.5" thickBot="1">
      <c r="A1061" s="29" t="s">
        <v>18</v>
      </c>
      <c r="B1061" s="30" t="s">
        <v>46</v>
      </c>
      <c r="C1061" s="31" t="s">
        <v>33</v>
      </c>
      <c r="D1061" s="33" t="s">
        <v>35</v>
      </c>
      <c r="E1061" s="33"/>
      <c r="F1061" s="33"/>
    </row>
    <row r="1062" spans="1:6" ht="17.25" customHeight="1" thickBot="1">
      <c r="A1062" s="18"/>
      <c r="B1062" s="20" t="s">
        <v>47</v>
      </c>
      <c r="C1062" s="34" t="s">
        <v>33</v>
      </c>
      <c r="D1062" s="52">
        <v>29690.33</v>
      </c>
      <c r="E1062" s="35">
        <f>D1062*12</f>
        <v>356283.96</v>
      </c>
      <c r="F1062" s="35">
        <f t="shared" si="49"/>
        <v>12.97087374399301</v>
      </c>
    </row>
    <row r="1063" spans="1:6" ht="14.25" customHeight="1" thickBot="1">
      <c r="A1063" s="29" t="s">
        <v>21</v>
      </c>
      <c r="B1063" s="30" t="s">
        <v>384</v>
      </c>
      <c r="C1063" s="31" t="s">
        <v>33</v>
      </c>
      <c r="D1063" s="51">
        <v>890.71</v>
      </c>
      <c r="E1063" s="32">
        <f>D1063*12</f>
        <v>10688.52</v>
      </c>
      <c r="F1063" s="32">
        <f t="shared" si="49"/>
        <v>0.38912625600698997</v>
      </c>
    </row>
    <row r="1064" spans="1:6" ht="20.25" customHeight="1" thickBot="1">
      <c r="A1064" s="18" t="s">
        <v>23</v>
      </c>
      <c r="B1064" s="20" t="s">
        <v>48</v>
      </c>
      <c r="C1064" s="34" t="s">
        <v>33</v>
      </c>
      <c r="D1064" s="52">
        <v>30581.04</v>
      </c>
      <c r="E1064" s="35">
        <f>D1064*12</f>
        <v>366972.48</v>
      </c>
      <c r="F1064" s="35">
        <f t="shared" si="49"/>
        <v>13.360000000000001</v>
      </c>
    </row>
    <row r="1066" ht="31.5" customHeight="1">
      <c r="F1066" s="36" t="s">
        <v>126</v>
      </c>
    </row>
    <row r="1067" spans="1:4" s="2" customFormat="1" ht="15">
      <c r="A1067" s="61" t="s">
        <v>0</v>
      </c>
      <c r="B1067" s="61"/>
      <c r="C1067" s="61"/>
      <c r="D1067" s="61"/>
    </row>
    <row r="1068" spans="1:4" ht="12.75">
      <c r="A1068" s="62" t="s">
        <v>127</v>
      </c>
      <c r="B1068" s="62"/>
      <c r="C1068" s="62"/>
      <c r="D1068" s="62"/>
    </row>
    <row r="1069" spans="1:4" ht="13.5" customHeight="1">
      <c r="A1069" s="63" t="s">
        <v>2</v>
      </c>
      <c r="B1069" s="63"/>
      <c r="C1069" s="63"/>
      <c r="D1069" s="63"/>
    </row>
    <row r="1070" ht="12.75">
      <c r="A1070" s="3" t="s">
        <v>128</v>
      </c>
    </row>
    <row r="1071" ht="12.75">
      <c r="A1071" s="3" t="s">
        <v>58</v>
      </c>
    </row>
    <row r="1072" ht="12.75">
      <c r="A1072" s="4" t="s">
        <v>129</v>
      </c>
    </row>
    <row r="1073" spans="1:4" ht="11.25" customHeight="1">
      <c r="A1073" s="5" t="s">
        <v>6</v>
      </c>
      <c r="B1073" s="6" t="s">
        <v>7</v>
      </c>
      <c r="C1073" s="7" t="s">
        <v>8</v>
      </c>
      <c r="D1073" s="8">
        <v>193</v>
      </c>
    </row>
    <row r="1074" spans="1:4" ht="10.5" customHeight="1">
      <c r="A1074" s="9" t="s">
        <v>9</v>
      </c>
      <c r="B1074" s="10" t="s">
        <v>10</v>
      </c>
      <c r="C1074" s="11" t="s">
        <v>11</v>
      </c>
      <c r="D1074" s="12">
        <v>0</v>
      </c>
    </row>
    <row r="1075" spans="1:4" ht="10.5" customHeight="1">
      <c r="A1075" s="9" t="s">
        <v>12</v>
      </c>
      <c r="B1075" s="10" t="s">
        <v>13</v>
      </c>
      <c r="C1075" s="11" t="s">
        <v>8</v>
      </c>
      <c r="D1075" s="14">
        <v>0.97</v>
      </c>
    </row>
    <row r="1076" spans="1:4" ht="10.5" customHeight="1">
      <c r="A1076" s="9" t="s">
        <v>14</v>
      </c>
      <c r="B1076" s="10" t="s">
        <v>15</v>
      </c>
      <c r="C1076" s="11" t="s">
        <v>8</v>
      </c>
      <c r="D1076" s="14">
        <v>0.57</v>
      </c>
    </row>
    <row r="1077" spans="1:4" ht="10.5" customHeight="1">
      <c r="A1077" s="9" t="s">
        <v>16</v>
      </c>
      <c r="B1077" s="10" t="s">
        <v>17</v>
      </c>
      <c r="C1077" s="11" t="s">
        <v>8</v>
      </c>
      <c r="D1077" s="12">
        <v>0</v>
      </c>
    </row>
    <row r="1078" spans="1:4" ht="10.5" customHeight="1">
      <c r="A1078" s="9" t="s">
        <v>18</v>
      </c>
      <c r="B1078" s="10" t="s">
        <v>19</v>
      </c>
      <c r="C1078" s="11" t="s">
        <v>20</v>
      </c>
      <c r="D1078" s="13">
        <v>413.1</v>
      </c>
    </row>
    <row r="1079" spans="1:4" ht="12.75">
      <c r="A1079" s="9" t="s">
        <v>21</v>
      </c>
      <c r="B1079" s="10" t="s">
        <v>22</v>
      </c>
      <c r="C1079" s="11" t="s">
        <v>20</v>
      </c>
      <c r="D1079" s="12">
        <v>0</v>
      </c>
    </row>
    <row r="1080" spans="1:4" ht="10.5" customHeight="1">
      <c r="A1080" s="9" t="s">
        <v>23</v>
      </c>
      <c r="B1080" s="10" t="s">
        <v>24</v>
      </c>
      <c r="C1080" s="11" t="s">
        <v>20</v>
      </c>
      <c r="D1080" s="13">
        <v>2912.1</v>
      </c>
    </row>
    <row r="1081" spans="1:4" ht="12.75">
      <c r="A1081" s="9" t="s">
        <v>25</v>
      </c>
      <c r="B1081" s="10" t="s">
        <v>26</v>
      </c>
      <c r="C1081" s="11" t="s">
        <v>20</v>
      </c>
      <c r="D1081" s="13">
        <v>270.5</v>
      </c>
    </row>
    <row r="1082" spans="1:4" ht="10.5" customHeight="1" thickBot="1">
      <c r="A1082" s="15"/>
      <c r="B1082" s="16"/>
      <c r="C1082" s="17"/>
      <c r="D1082" s="17"/>
    </row>
    <row r="1083" spans="1:6" ht="24.75" customHeight="1" thickBot="1">
      <c r="A1083" s="18" t="s">
        <v>27</v>
      </c>
      <c r="B1083" s="19" t="s">
        <v>28</v>
      </c>
      <c r="C1083" s="19" t="s">
        <v>29</v>
      </c>
      <c r="D1083" s="18" t="s">
        <v>30</v>
      </c>
      <c r="E1083" s="18" t="s">
        <v>264</v>
      </c>
      <c r="F1083" s="18" t="s">
        <v>265</v>
      </c>
    </row>
    <row r="1084" spans="1:6" ht="13.5" thickBot="1">
      <c r="A1084" s="18" t="s">
        <v>6</v>
      </c>
      <c r="B1084" s="20" t="s">
        <v>31</v>
      </c>
      <c r="C1084" s="46"/>
      <c r="D1084" s="47">
        <v>12410.66</v>
      </c>
      <c r="E1084" s="21">
        <f aca="true" t="shared" si="51" ref="E1084:E1091">D1084*12</f>
        <v>148927.91999999998</v>
      </c>
      <c r="F1084" s="21">
        <f>D1084/3382.4</f>
        <v>3.669187559129612</v>
      </c>
    </row>
    <row r="1085" spans="1:6" ht="12.75">
      <c r="A1085" s="11"/>
      <c r="B1085" s="10" t="s">
        <v>32</v>
      </c>
      <c r="C1085" s="48" t="s">
        <v>33</v>
      </c>
      <c r="D1085" s="49">
        <v>4995.41</v>
      </c>
      <c r="E1085" s="22">
        <f t="shared" si="51"/>
        <v>59944.92</v>
      </c>
      <c r="F1085" s="22">
        <f aca="true" t="shared" si="52" ref="F1085:F1112">D1085/3382.4</f>
        <v>1.4768832781456953</v>
      </c>
    </row>
    <row r="1086" spans="1:6" ht="12.75">
      <c r="A1086" s="11"/>
      <c r="B1086" s="10" t="s">
        <v>34</v>
      </c>
      <c r="C1086" s="48" t="s">
        <v>33</v>
      </c>
      <c r="D1086" s="49">
        <v>1822.6</v>
      </c>
      <c r="E1086" s="22">
        <f t="shared" si="51"/>
        <v>21871.199999999997</v>
      </c>
      <c r="F1086" s="22">
        <f t="shared" si="52"/>
        <v>0.5388481551561022</v>
      </c>
    </row>
    <row r="1087" spans="1:6" ht="12.75">
      <c r="A1087" s="11"/>
      <c r="B1087" s="10" t="s">
        <v>374</v>
      </c>
      <c r="C1087" s="48" t="s">
        <v>33</v>
      </c>
      <c r="D1087" s="49">
        <v>3052.39</v>
      </c>
      <c r="E1087" s="22">
        <f t="shared" si="51"/>
        <v>36628.68</v>
      </c>
      <c r="F1087" s="22">
        <f t="shared" si="52"/>
        <v>0.9024331835383159</v>
      </c>
    </row>
    <row r="1088" spans="1:6" ht="12.75">
      <c r="A1088" s="11"/>
      <c r="B1088" s="10" t="s">
        <v>375</v>
      </c>
      <c r="C1088" s="48" t="s">
        <v>33</v>
      </c>
      <c r="D1088" s="50">
        <v>876.04</v>
      </c>
      <c r="E1088" s="22">
        <f t="shared" si="51"/>
        <v>10512.48</v>
      </c>
      <c r="F1088" s="22">
        <f t="shared" si="52"/>
        <v>0.2589995269631031</v>
      </c>
    </row>
    <row r="1089" spans="1:6" ht="12.75">
      <c r="A1089" s="11"/>
      <c r="B1089" s="10" t="s">
        <v>36</v>
      </c>
      <c r="C1089" s="48" t="s">
        <v>33</v>
      </c>
      <c r="D1089" s="50">
        <v>152.29</v>
      </c>
      <c r="E1089" s="24">
        <f t="shared" si="51"/>
        <v>1827.48</v>
      </c>
      <c r="F1089" s="24">
        <f t="shared" si="52"/>
        <v>0.045024243140964995</v>
      </c>
    </row>
    <row r="1090" spans="1:6" ht="13.5" thickBot="1">
      <c r="A1090" s="11"/>
      <c r="B1090" s="10" t="s">
        <v>376</v>
      </c>
      <c r="C1090" s="48" t="s">
        <v>33</v>
      </c>
      <c r="D1090" s="49">
        <v>1511.93</v>
      </c>
      <c r="E1090" s="22">
        <f t="shared" si="51"/>
        <v>18143.16</v>
      </c>
      <c r="F1090" s="22">
        <f t="shared" si="52"/>
        <v>0.44699917218543045</v>
      </c>
    </row>
    <row r="1091" spans="1:6" ht="13.5" thickBot="1">
      <c r="A1091" s="18" t="s">
        <v>9</v>
      </c>
      <c r="B1091" s="20" t="s">
        <v>37</v>
      </c>
      <c r="C1091" s="46"/>
      <c r="D1091" s="47">
        <v>5350.4</v>
      </c>
      <c r="E1091" s="21">
        <f t="shared" si="51"/>
        <v>64204.799999999996</v>
      </c>
      <c r="F1091" s="21">
        <f t="shared" si="52"/>
        <v>1.5818353831598864</v>
      </c>
    </row>
    <row r="1092" spans="1:6" ht="12.75">
      <c r="A1092" s="25"/>
      <c r="B1092" s="26" t="s">
        <v>38</v>
      </c>
      <c r="C1092" s="48"/>
      <c r="D1092" s="23"/>
      <c r="E1092" s="23"/>
      <c r="F1092" s="23"/>
    </row>
    <row r="1093" spans="1:6" ht="12.75">
      <c r="A1093" s="25"/>
      <c r="B1093" s="10" t="s">
        <v>388</v>
      </c>
      <c r="C1093" s="48" t="s">
        <v>33</v>
      </c>
      <c r="D1093" s="50">
        <v>4955.45</v>
      </c>
      <c r="E1093" s="24">
        <f>D1093*12</f>
        <v>59465.399999999994</v>
      </c>
      <c r="F1093" s="24">
        <f t="shared" si="52"/>
        <v>1.4650691816461683</v>
      </c>
    </row>
    <row r="1094" spans="1:6" ht="12.75">
      <c r="A1094" s="25"/>
      <c r="B1094" s="26" t="s">
        <v>39</v>
      </c>
      <c r="C1094" s="48"/>
      <c r="D1094" s="23"/>
      <c r="E1094" s="23"/>
      <c r="F1094" s="23"/>
    </row>
    <row r="1095" spans="1:6" ht="12.75">
      <c r="A1095" s="25"/>
      <c r="B1095" s="10" t="s">
        <v>389</v>
      </c>
      <c r="C1095" s="48" t="s">
        <v>33</v>
      </c>
      <c r="D1095" s="23" t="s">
        <v>35</v>
      </c>
      <c r="E1095" s="24"/>
      <c r="F1095" s="24"/>
    </row>
    <row r="1096" spans="1:6" ht="12.75">
      <c r="A1096" s="25"/>
      <c r="B1096" s="10" t="s">
        <v>40</v>
      </c>
      <c r="C1096" s="48" t="s">
        <v>33</v>
      </c>
      <c r="D1096" s="50">
        <v>137.89</v>
      </c>
      <c r="E1096" s="24">
        <f>D1096*12</f>
        <v>1654.6799999999998</v>
      </c>
      <c r="F1096" s="24">
        <f t="shared" si="52"/>
        <v>0.04076691106906338</v>
      </c>
    </row>
    <row r="1097" spans="1:6" ht="13.5" thickBot="1">
      <c r="A1097" s="25"/>
      <c r="B1097" s="10" t="s">
        <v>41</v>
      </c>
      <c r="C1097" s="48" t="s">
        <v>33</v>
      </c>
      <c r="D1097" s="50">
        <v>257.06</v>
      </c>
      <c r="E1097" s="24">
        <f>D1097*12</f>
        <v>3084.7200000000003</v>
      </c>
      <c r="F1097" s="24">
        <f t="shared" si="52"/>
        <v>0.07599929044465469</v>
      </c>
    </row>
    <row r="1098" spans="1:6" ht="13.5" thickBot="1">
      <c r="A1098" s="18" t="s">
        <v>12</v>
      </c>
      <c r="B1098" s="20" t="s">
        <v>42</v>
      </c>
      <c r="C1098" s="46"/>
      <c r="D1098" s="47">
        <v>6860.64</v>
      </c>
      <c r="E1098" s="21">
        <f>D1098*12</f>
        <v>82327.68000000001</v>
      </c>
      <c r="F1098" s="21">
        <f t="shared" si="52"/>
        <v>2.0283349101229895</v>
      </c>
    </row>
    <row r="1099" spans="1:6" ht="12.75">
      <c r="A1099" s="25"/>
      <c r="B1099" s="10" t="s">
        <v>379</v>
      </c>
      <c r="C1099" s="48" t="s">
        <v>33</v>
      </c>
      <c r="D1099" s="50">
        <v>2634.89</v>
      </c>
      <c r="E1099" s="24">
        <f>D1099*12</f>
        <v>31618.68</v>
      </c>
      <c r="F1099" s="24">
        <f t="shared" si="52"/>
        <v>0.7790001182592241</v>
      </c>
    </row>
    <row r="1100" spans="1:6" ht="12.75">
      <c r="A1100" s="25"/>
      <c r="B1100" s="10" t="s">
        <v>380</v>
      </c>
      <c r="C1100" s="48"/>
      <c r="D1100" s="23"/>
      <c r="E1100" s="23"/>
      <c r="F1100" s="23"/>
    </row>
    <row r="1101" spans="1:6" ht="12.75">
      <c r="A1101" s="25"/>
      <c r="B1101" s="10" t="s">
        <v>421</v>
      </c>
      <c r="C1101" s="48" t="s">
        <v>33</v>
      </c>
      <c r="D1101" s="50">
        <v>929.34</v>
      </c>
      <c r="E1101" s="24">
        <f>D1101*12</f>
        <v>11152.08</v>
      </c>
      <c r="F1101" s="24">
        <f t="shared" si="52"/>
        <v>0.27475756859035005</v>
      </c>
    </row>
    <row r="1102" spans="1:6" ht="12.75">
      <c r="A1102" s="25"/>
      <c r="B1102" s="10" t="s">
        <v>382</v>
      </c>
      <c r="C1102" s="48" t="s">
        <v>33</v>
      </c>
      <c r="D1102" s="50">
        <v>2728.16</v>
      </c>
      <c r="E1102" s="24">
        <f>D1102*12</f>
        <v>32737.92</v>
      </c>
      <c r="F1102" s="24">
        <f t="shared" si="52"/>
        <v>0.8065752128666035</v>
      </c>
    </row>
    <row r="1103" spans="1:6" ht="12.75">
      <c r="A1103" s="25"/>
      <c r="B1103" s="10" t="s">
        <v>43</v>
      </c>
      <c r="C1103" s="48" t="s">
        <v>33</v>
      </c>
      <c r="D1103" s="23" t="s">
        <v>35</v>
      </c>
      <c r="E1103" s="24"/>
      <c r="F1103" s="24"/>
    </row>
    <row r="1104" spans="1:6" ht="12.75">
      <c r="A1104" s="25"/>
      <c r="B1104" s="10" t="s">
        <v>383</v>
      </c>
      <c r="C1104" s="48" t="s">
        <v>33</v>
      </c>
      <c r="D1104" s="23" t="s">
        <v>35</v>
      </c>
      <c r="E1104" s="24"/>
      <c r="F1104" s="24"/>
    </row>
    <row r="1105" spans="1:6" ht="13.5" thickBot="1">
      <c r="A1105" s="25"/>
      <c r="B1105" s="10" t="s">
        <v>44</v>
      </c>
      <c r="C1105" s="48" t="s">
        <v>33</v>
      </c>
      <c r="D1105" s="50">
        <v>568.24</v>
      </c>
      <c r="E1105" s="24">
        <f>D1105*12</f>
        <v>6818.88</v>
      </c>
      <c r="F1105" s="24">
        <f t="shared" si="52"/>
        <v>0.16799905392620623</v>
      </c>
    </row>
    <row r="1106" spans="1:6" ht="13.5" thickBot="1">
      <c r="A1106" s="18"/>
      <c r="B1106" s="27" t="s">
        <v>45</v>
      </c>
      <c r="C1106" s="28" t="s">
        <v>33</v>
      </c>
      <c r="D1106" s="47">
        <v>24621.7</v>
      </c>
      <c r="E1106" s="21">
        <f>D1106*12</f>
        <v>295460.4</v>
      </c>
      <c r="F1106" s="21">
        <f t="shared" si="52"/>
        <v>7.279357852412488</v>
      </c>
    </row>
    <row r="1107" spans="1:6" ht="12.75">
      <c r="A1107" s="29" t="s">
        <v>14</v>
      </c>
      <c r="B1107" s="30" t="s">
        <v>373</v>
      </c>
      <c r="C1107" s="31" t="s">
        <v>33</v>
      </c>
      <c r="D1107" s="51">
        <v>3055.66</v>
      </c>
      <c r="E1107" s="32">
        <f>D1107*12</f>
        <v>36667.92</v>
      </c>
      <c r="F1107" s="32">
        <f t="shared" si="52"/>
        <v>0.9033999526963102</v>
      </c>
    </row>
    <row r="1108" spans="1:6" ht="12.75">
      <c r="A1108" s="29" t="s">
        <v>16</v>
      </c>
      <c r="B1108" s="30" t="s">
        <v>267</v>
      </c>
      <c r="C1108" s="31" t="s">
        <v>33</v>
      </c>
      <c r="D1108" s="51">
        <v>6737.74</v>
      </c>
      <c r="E1108" s="32">
        <f>D1108*12</f>
        <v>80852.88</v>
      </c>
      <c r="F1108" s="32">
        <f t="shared" si="52"/>
        <v>1.9919997634815514</v>
      </c>
    </row>
    <row r="1109" spans="1:6" ht="13.5" thickBot="1">
      <c r="A1109" s="29" t="s">
        <v>18</v>
      </c>
      <c r="B1109" s="30" t="s">
        <v>46</v>
      </c>
      <c r="C1109" s="31" t="s">
        <v>33</v>
      </c>
      <c r="D1109" s="33" t="s">
        <v>35</v>
      </c>
      <c r="E1109" s="33"/>
      <c r="F1109" s="33"/>
    </row>
    <row r="1110" spans="1:6" ht="17.25" customHeight="1" thickBot="1">
      <c r="A1110" s="18"/>
      <c r="B1110" s="20" t="s">
        <v>47</v>
      </c>
      <c r="C1110" s="34" t="s">
        <v>33</v>
      </c>
      <c r="D1110" s="52">
        <v>34415.1</v>
      </c>
      <c r="E1110" s="35">
        <f>D1110*12</f>
        <v>412981.19999999995</v>
      </c>
      <c r="F1110" s="35">
        <f t="shared" si="52"/>
        <v>10.17475756859035</v>
      </c>
    </row>
    <row r="1111" spans="1:6" ht="14.25" customHeight="1" thickBot="1">
      <c r="A1111" s="29" t="s">
        <v>21</v>
      </c>
      <c r="B1111" s="30" t="s">
        <v>384</v>
      </c>
      <c r="C1111" s="31" t="s">
        <v>33</v>
      </c>
      <c r="D1111" s="51">
        <v>1032.45</v>
      </c>
      <c r="E1111" s="32">
        <f>D1111*12</f>
        <v>12389.400000000001</v>
      </c>
      <c r="F1111" s="32">
        <f t="shared" si="52"/>
        <v>0.30524184011352884</v>
      </c>
    </row>
    <row r="1112" spans="1:6" ht="20.25" customHeight="1" thickBot="1">
      <c r="A1112" s="18" t="s">
        <v>23</v>
      </c>
      <c r="B1112" s="20" t="s">
        <v>48</v>
      </c>
      <c r="C1112" s="34" t="s">
        <v>33</v>
      </c>
      <c r="D1112" s="52">
        <v>35447.55</v>
      </c>
      <c r="E1112" s="35">
        <f>D1112*12</f>
        <v>425370.60000000003</v>
      </c>
      <c r="F1112" s="35">
        <f t="shared" si="52"/>
        <v>10.479999408703879</v>
      </c>
    </row>
    <row r="1114" ht="31.5" customHeight="1">
      <c r="F1114" s="36" t="s">
        <v>130</v>
      </c>
    </row>
    <row r="1115" spans="1:4" s="2" customFormat="1" ht="15">
      <c r="A1115" s="61" t="s">
        <v>0</v>
      </c>
      <c r="B1115" s="61"/>
      <c r="C1115" s="61"/>
      <c r="D1115" s="61"/>
    </row>
    <row r="1116" spans="1:4" ht="12.75">
      <c r="A1116" s="62" t="s">
        <v>131</v>
      </c>
      <c r="B1116" s="62"/>
      <c r="C1116" s="62"/>
      <c r="D1116" s="62"/>
    </row>
    <row r="1117" spans="1:4" ht="13.5" customHeight="1">
      <c r="A1117" s="63" t="s">
        <v>2</v>
      </c>
      <c r="B1117" s="63"/>
      <c r="C1117" s="63"/>
      <c r="D1117" s="63"/>
    </row>
    <row r="1118" ht="12.75">
      <c r="A1118" s="3" t="s">
        <v>132</v>
      </c>
    </row>
    <row r="1119" ht="12.75">
      <c r="A1119" s="3" t="s">
        <v>58</v>
      </c>
    </row>
    <row r="1120" ht="12.75">
      <c r="A1120" s="4" t="s">
        <v>133</v>
      </c>
    </row>
    <row r="1121" spans="1:4" ht="11.25" customHeight="1">
      <c r="A1121" s="5" t="s">
        <v>6</v>
      </c>
      <c r="B1121" s="6" t="s">
        <v>7</v>
      </c>
      <c r="C1121" s="7" t="s">
        <v>8</v>
      </c>
      <c r="D1121" s="8">
        <v>343</v>
      </c>
    </row>
    <row r="1122" spans="1:4" ht="10.5" customHeight="1">
      <c r="A1122" s="9" t="s">
        <v>9</v>
      </c>
      <c r="B1122" s="10" t="s">
        <v>10</v>
      </c>
      <c r="C1122" s="11" t="s">
        <v>11</v>
      </c>
      <c r="D1122" s="12">
        <v>0</v>
      </c>
    </row>
    <row r="1123" spans="1:4" ht="10.5" customHeight="1">
      <c r="A1123" s="9" t="s">
        <v>12</v>
      </c>
      <c r="B1123" s="10" t="s">
        <v>13</v>
      </c>
      <c r="C1123" s="11" t="s">
        <v>8</v>
      </c>
      <c r="D1123" s="14">
        <v>1.77</v>
      </c>
    </row>
    <row r="1124" spans="1:4" ht="10.5" customHeight="1">
      <c r="A1124" s="9" t="s">
        <v>14</v>
      </c>
      <c r="B1124" s="10" t="s">
        <v>15</v>
      </c>
      <c r="C1124" s="11" t="s">
        <v>8</v>
      </c>
      <c r="D1124" s="14">
        <v>2.17</v>
      </c>
    </row>
    <row r="1125" spans="1:4" ht="10.5" customHeight="1">
      <c r="A1125" s="9" t="s">
        <v>16</v>
      </c>
      <c r="B1125" s="10" t="s">
        <v>17</v>
      </c>
      <c r="C1125" s="11" t="s">
        <v>8</v>
      </c>
      <c r="D1125" s="12">
        <v>0</v>
      </c>
    </row>
    <row r="1126" spans="1:4" ht="10.5" customHeight="1">
      <c r="A1126" s="9" t="s">
        <v>18</v>
      </c>
      <c r="B1126" s="10" t="s">
        <v>19</v>
      </c>
      <c r="C1126" s="11" t="s">
        <v>20</v>
      </c>
      <c r="D1126" s="12">
        <v>2617</v>
      </c>
    </row>
    <row r="1127" spans="1:4" ht="12.75">
      <c r="A1127" s="9" t="s">
        <v>21</v>
      </c>
      <c r="B1127" s="10" t="s">
        <v>22</v>
      </c>
      <c r="C1127" s="11" t="s">
        <v>20</v>
      </c>
      <c r="D1127" s="12">
        <v>0</v>
      </c>
    </row>
    <row r="1128" spans="1:4" ht="10.5" customHeight="1">
      <c r="A1128" s="9" t="s">
        <v>23</v>
      </c>
      <c r="B1128" s="10" t="s">
        <v>24</v>
      </c>
      <c r="C1128" s="11" t="s">
        <v>20</v>
      </c>
      <c r="D1128" s="13">
        <v>5222.5</v>
      </c>
    </row>
    <row r="1129" spans="1:4" ht="12.75">
      <c r="A1129" s="9" t="s">
        <v>25</v>
      </c>
      <c r="B1129" s="10" t="s">
        <v>26</v>
      </c>
      <c r="C1129" s="11" t="s">
        <v>20</v>
      </c>
      <c r="D1129" s="12">
        <v>496</v>
      </c>
    </row>
    <row r="1130" spans="1:4" ht="10.5" customHeight="1" thickBot="1">
      <c r="A1130" s="15"/>
      <c r="B1130" s="16"/>
      <c r="C1130" s="17"/>
      <c r="D1130" s="17"/>
    </row>
    <row r="1131" spans="1:6" ht="24.75" customHeight="1" thickBot="1">
      <c r="A1131" s="18" t="s">
        <v>27</v>
      </c>
      <c r="B1131" s="19" t="s">
        <v>28</v>
      </c>
      <c r="C1131" s="19" t="s">
        <v>29</v>
      </c>
      <c r="D1131" s="18" t="s">
        <v>30</v>
      </c>
      <c r="E1131" s="18" t="s">
        <v>264</v>
      </c>
      <c r="F1131" s="18" t="s">
        <v>265</v>
      </c>
    </row>
    <row r="1132" spans="1:6" ht="13.5" thickBot="1">
      <c r="A1132" s="18" t="s">
        <v>6</v>
      </c>
      <c r="B1132" s="20" t="s">
        <v>31</v>
      </c>
      <c r="C1132" s="46"/>
      <c r="D1132" s="47">
        <v>13663.91</v>
      </c>
      <c r="E1132" s="21">
        <f aca="true" t="shared" si="53" ref="E1132:E1139">D1132*12</f>
        <v>163966.91999999998</v>
      </c>
      <c r="F1132" s="21">
        <f>D1132/6133.5</f>
        <v>2.2277508763348823</v>
      </c>
    </row>
    <row r="1133" spans="1:6" ht="12.75">
      <c r="A1133" s="11"/>
      <c r="B1133" s="10" t="s">
        <v>32</v>
      </c>
      <c r="C1133" s="48" t="s">
        <v>33</v>
      </c>
      <c r="D1133" s="49">
        <v>5683.4</v>
      </c>
      <c r="E1133" s="22">
        <f t="shared" si="53"/>
        <v>68200.79999999999</v>
      </c>
      <c r="F1133" s="22">
        <f aca="true" t="shared" si="54" ref="F1133:F1160">D1133/6133.5</f>
        <v>0.9266161245618325</v>
      </c>
    </row>
    <row r="1134" spans="1:6" ht="12.75">
      <c r="A1134" s="11"/>
      <c r="B1134" s="10" t="s">
        <v>34</v>
      </c>
      <c r="C1134" s="48" t="s">
        <v>33</v>
      </c>
      <c r="D1134" s="49">
        <v>2837.31</v>
      </c>
      <c r="E1134" s="22">
        <f t="shared" si="53"/>
        <v>34047.72</v>
      </c>
      <c r="F1134" s="22">
        <f t="shared" si="54"/>
        <v>0.4625923208608462</v>
      </c>
    </row>
    <row r="1135" spans="1:6" ht="12.75">
      <c r="A1135" s="11"/>
      <c r="B1135" s="10" t="s">
        <v>374</v>
      </c>
      <c r="C1135" s="48" t="s">
        <v>33</v>
      </c>
      <c r="D1135" s="49">
        <v>2535.07</v>
      </c>
      <c r="E1135" s="22">
        <f t="shared" si="53"/>
        <v>30420.840000000004</v>
      </c>
      <c r="F1135" s="22">
        <f t="shared" si="54"/>
        <v>0.41331539903806963</v>
      </c>
    </row>
    <row r="1136" spans="1:6" ht="12.75">
      <c r="A1136" s="11"/>
      <c r="B1136" s="10" t="s">
        <v>375</v>
      </c>
      <c r="C1136" s="48" t="s">
        <v>33</v>
      </c>
      <c r="D1136" s="49">
        <v>588.58</v>
      </c>
      <c r="E1136" s="22">
        <f t="shared" si="53"/>
        <v>7062.960000000001</v>
      </c>
      <c r="F1136" s="22">
        <f t="shared" si="54"/>
        <v>0.09596152278470695</v>
      </c>
    </row>
    <row r="1137" spans="1:6" ht="12.75">
      <c r="A1137" s="11"/>
      <c r="B1137" s="10" t="s">
        <v>36</v>
      </c>
      <c r="C1137" s="48" t="s">
        <v>33</v>
      </c>
      <c r="D1137" s="50">
        <v>277.89</v>
      </c>
      <c r="E1137" s="24">
        <f t="shared" si="53"/>
        <v>3334.68</v>
      </c>
      <c r="F1137" s="24">
        <f t="shared" si="54"/>
        <v>0.04530692100758131</v>
      </c>
    </row>
    <row r="1138" spans="1:8" ht="13.5" thickBot="1">
      <c r="A1138" s="11"/>
      <c r="B1138" s="10" t="s">
        <v>376</v>
      </c>
      <c r="C1138" s="48" t="s">
        <v>33</v>
      </c>
      <c r="D1138" s="49">
        <v>1741.67</v>
      </c>
      <c r="E1138" s="22">
        <f t="shared" si="53"/>
        <v>20900.04</v>
      </c>
      <c r="F1138" s="22">
        <f t="shared" si="54"/>
        <v>0.2839602184723241</v>
      </c>
      <c r="H1138" s="38"/>
    </row>
    <row r="1139" spans="1:6" ht="13.5" thickBot="1">
      <c r="A1139" s="18" t="s">
        <v>9</v>
      </c>
      <c r="B1139" s="20" t="s">
        <v>37</v>
      </c>
      <c r="C1139" s="46"/>
      <c r="D1139" s="47">
        <v>19856.56</v>
      </c>
      <c r="E1139" s="21">
        <f t="shared" si="53"/>
        <v>238278.72000000003</v>
      </c>
      <c r="F1139" s="21">
        <f t="shared" si="54"/>
        <v>3.237394636015326</v>
      </c>
    </row>
    <row r="1140" spans="1:6" ht="12.75">
      <c r="A1140" s="25"/>
      <c r="B1140" s="26" t="s">
        <v>38</v>
      </c>
      <c r="C1140" s="48"/>
      <c r="D1140" s="23"/>
      <c r="E1140" s="23"/>
      <c r="F1140" s="23"/>
    </row>
    <row r="1141" spans="1:6" ht="12.75">
      <c r="A1141" s="25"/>
      <c r="B1141" s="10" t="s">
        <v>422</v>
      </c>
      <c r="C1141" s="48" t="s">
        <v>33</v>
      </c>
      <c r="D1141" s="50">
        <v>18865.47</v>
      </c>
      <c r="E1141" s="24">
        <f>D1141*12</f>
        <v>226385.64</v>
      </c>
      <c r="F1141" s="24">
        <f t="shared" si="54"/>
        <v>3.075808266079726</v>
      </c>
    </row>
    <row r="1142" spans="1:6" ht="12.75">
      <c r="A1142" s="25"/>
      <c r="B1142" s="26" t="s">
        <v>39</v>
      </c>
      <c r="C1142" s="48"/>
      <c r="D1142" s="23"/>
      <c r="E1142" s="23"/>
      <c r="F1142" s="23"/>
    </row>
    <row r="1143" spans="1:6" ht="12.75">
      <c r="A1143" s="25"/>
      <c r="B1143" s="10" t="s">
        <v>389</v>
      </c>
      <c r="C1143" s="48" t="s">
        <v>33</v>
      </c>
      <c r="D1143" s="23" t="s">
        <v>35</v>
      </c>
      <c r="E1143" s="24"/>
      <c r="F1143" s="24"/>
    </row>
    <row r="1144" spans="1:6" ht="12.75">
      <c r="A1144" s="25"/>
      <c r="B1144" s="10" t="s">
        <v>40</v>
      </c>
      <c r="C1144" s="48" t="s">
        <v>33</v>
      </c>
      <c r="D1144" s="50">
        <v>524.94</v>
      </c>
      <c r="E1144" s="24">
        <f>D1144*12</f>
        <v>6299.280000000001</v>
      </c>
      <c r="F1144" s="24">
        <f t="shared" si="54"/>
        <v>0.08558571777940818</v>
      </c>
    </row>
    <row r="1145" spans="1:6" ht="13.5" thickBot="1">
      <c r="A1145" s="25"/>
      <c r="B1145" s="10" t="s">
        <v>41</v>
      </c>
      <c r="C1145" s="48" t="s">
        <v>33</v>
      </c>
      <c r="D1145" s="50">
        <v>466.15</v>
      </c>
      <c r="E1145" s="24">
        <f>D1145*12</f>
        <v>5593.799999999999</v>
      </c>
      <c r="F1145" s="24">
        <f t="shared" si="54"/>
        <v>0.07600065215619141</v>
      </c>
    </row>
    <row r="1146" spans="1:6" ht="13.5" thickBot="1">
      <c r="A1146" s="18" t="s">
        <v>12</v>
      </c>
      <c r="B1146" s="20" t="s">
        <v>42</v>
      </c>
      <c r="C1146" s="46"/>
      <c r="D1146" s="47">
        <v>11127.47</v>
      </c>
      <c r="E1146" s="21">
        <f>D1146*12</f>
        <v>133529.63999999998</v>
      </c>
      <c r="F1146" s="21">
        <f t="shared" si="54"/>
        <v>1.8142121138012552</v>
      </c>
    </row>
    <row r="1147" spans="1:6" ht="12.75">
      <c r="A1147" s="25"/>
      <c r="B1147" s="10" t="s">
        <v>379</v>
      </c>
      <c r="C1147" s="48" t="s">
        <v>33</v>
      </c>
      <c r="D1147" s="50">
        <v>4778</v>
      </c>
      <c r="E1147" s="24">
        <f>D1147*12</f>
        <v>57336</v>
      </c>
      <c r="F1147" s="24">
        <f t="shared" si="54"/>
        <v>0.7790005706366675</v>
      </c>
    </row>
    <row r="1148" spans="1:6" ht="12.75">
      <c r="A1148" s="25"/>
      <c r="B1148" s="10" t="s">
        <v>380</v>
      </c>
      <c r="C1148" s="48"/>
      <c r="D1148" s="23"/>
      <c r="E1148" s="23"/>
      <c r="F1148" s="23"/>
    </row>
    <row r="1149" spans="1:6" ht="12.75">
      <c r="A1149" s="25"/>
      <c r="B1149" s="10" t="s">
        <v>423</v>
      </c>
      <c r="C1149" s="48" t="s">
        <v>33</v>
      </c>
      <c r="D1149" s="50">
        <v>1651.63</v>
      </c>
      <c r="E1149" s="24">
        <f>D1149*12</f>
        <v>19819.56</v>
      </c>
      <c r="F1149" s="24">
        <f t="shared" si="54"/>
        <v>0.2692801826037336</v>
      </c>
    </row>
    <row r="1150" spans="1:6" ht="12.75">
      <c r="A1150" s="25"/>
      <c r="B1150" s="10" t="s">
        <v>382</v>
      </c>
      <c r="C1150" s="48" t="s">
        <v>33</v>
      </c>
      <c r="D1150" s="50">
        <v>3667.41</v>
      </c>
      <c r="E1150" s="24">
        <f>D1150*12</f>
        <v>44008.92</v>
      </c>
      <c r="F1150" s="24">
        <f t="shared" si="54"/>
        <v>0.5979310344827586</v>
      </c>
    </row>
    <row r="1151" spans="1:6" ht="12.75">
      <c r="A1151" s="25"/>
      <c r="B1151" s="10" t="s">
        <v>43</v>
      </c>
      <c r="C1151" s="48" t="s">
        <v>33</v>
      </c>
      <c r="D1151" s="23" t="s">
        <v>35</v>
      </c>
      <c r="E1151" s="24"/>
      <c r="F1151" s="24"/>
    </row>
    <row r="1152" spans="1:6" ht="12.75">
      <c r="A1152" s="25"/>
      <c r="B1152" s="10" t="s">
        <v>383</v>
      </c>
      <c r="C1152" s="48" t="s">
        <v>33</v>
      </c>
      <c r="D1152" s="23" t="s">
        <v>35</v>
      </c>
      <c r="E1152" s="24"/>
      <c r="F1152" s="24"/>
    </row>
    <row r="1153" spans="1:6" ht="13.5" thickBot="1">
      <c r="A1153" s="25"/>
      <c r="B1153" s="10" t="s">
        <v>44</v>
      </c>
      <c r="C1153" s="48" t="s">
        <v>33</v>
      </c>
      <c r="D1153" s="50">
        <v>1030.43</v>
      </c>
      <c r="E1153" s="24">
        <f>D1153*12</f>
        <v>12365.16</v>
      </c>
      <c r="F1153" s="24">
        <f t="shared" si="54"/>
        <v>0.1680003260780957</v>
      </c>
    </row>
    <row r="1154" spans="1:6" ht="13.5" thickBot="1">
      <c r="A1154" s="18"/>
      <c r="B1154" s="27" t="s">
        <v>45</v>
      </c>
      <c r="C1154" s="28" t="s">
        <v>33</v>
      </c>
      <c r="D1154" s="47">
        <v>44647.94</v>
      </c>
      <c r="E1154" s="21">
        <f>D1154*12</f>
        <v>535775.28</v>
      </c>
      <c r="F1154" s="21">
        <f t="shared" si="54"/>
        <v>7.279357626151464</v>
      </c>
    </row>
    <row r="1155" spans="1:6" ht="12.75">
      <c r="A1155" s="29" t="s">
        <v>14</v>
      </c>
      <c r="B1155" s="30" t="s">
        <v>373</v>
      </c>
      <c r="C1155" s="31" t="s">
        <v>33</v>
      </c>
      <c r="D1155" s="51">
        <v>5541</v>
      </c>
      <c r="E1155" s="32">
        <f>D1155*12</f>
        <v>66492</v>
      </c>
      <c r="F1155" s="32">
        <f t="shared" si="54"/>
        <v>0.9033993641477134</v>
      </c>
    </row>
    <row r="1156" spans="1:6" ht="12.75">
      <c r="A1156" s="29" t="s">
        <v>16</v>
      </c>
      <c r="B1156" s="30" t="s">
        <v>267</v>
      </c>
      <c r="C1156" s="31" t="s">
        <v>33</v>
      </c>
      <c r="D1156" s="51">
        <v>12217.93</v>
      </c>
      <c r="E1156" s="32">
        <f>D1156*12</f>
        <v>146615.16</v>
      </c>
      <c r="F1156" s="32">
        <f t="shared" si="54"/>
        <v>1.9919996739219044</v>
      </c>
    </row>
    <row r="1157" spans="1:6" ht="13.5" thickBot="1">
      <c r="A1157" s="29" t="s">
        <v>18</v>
      </c>
      <c r="B1157" s="30" t="s">
        <v>46</v>
      </c>
      <c r="C1157" s="31" t="s">
        <v>33</v>
      </c>
      <c r="D1157" s="33" t="s">
        <v>35</v>
      </c>
      <c r="E1157" s="33"/>
      <c r="F1157" s="33"/>
    </row>
    <row r="1158" spans="1:6" ht="17.25" customHeight="1" thickBot="1">
      <c r="A1158" s="18"/>
      <c r="B1158" s="20" t="s">
        <v>47</v>
      </c>
      <c r="C1158" s="34" t="s">
        <v>33</v>
      </c>
      <c r="D1158" s="52">
        <v>62406.87</v>
      </c>
      <c r="E1158" s="35">
        <f>D1158*12</f>
        <v>748882.4400000001</v>
      </c>
      <c r="F1158" s="35">
        <f t="shared" si="54"/>
        <v>10.174756664221082</v>
      </c>
    </row>
    <row r="1159" spans="1:6" ht="14.25" customHeight="1" thickBot="1">
      <c r="A1159" s="29" t="s">
        <v>21</v>
      </c>
      <c r="B1159" s="30" t="s">
        <v>384</v>
      </c>
      <c r="C1159" s="31" t="s">
        <v>33</v>
      </c>
      <c r="D1159" s="51">
        <v>1872.21</v>
      </c>
      <c r="E1159" s="32">
        <f>D1159*12</f>
        <v>22466.52</v>
      </c>
      <c r="F1159" s="32">
        <f t="shared" si="54"/>
        <v>0.30524333577891904</v>
      </c>
    </row>
    <row r="1160" spans="1:6" ht="20.25" customHeight="1" thickBot="1">
      <c r="A1160" s="18" t="s">
        <v>23</v>
      </c>
      <c r="B1160" s="20" t="s">
        <v>48</v>
      </c>
      <c r="C1160" s="34" t="s">
        <v>33</v>
      </c>
      <c r="D1160" s="52">
        <v>64279.08</v>
      </c>
      <c r="E1160" s="35">
        <f>D1160*12</f>
        <v>771348.96</v>
      </c>
      <c r="F1160" s="35">
        <f t="shared" si="54"/>
        <v>10.48</v>
      </c>
    </row>
    <row r="1162" ht="31.5" customHeight="1">
      <c r="F1162" s="36" t="s">
        <v>134</v>
      </c>
    </row>
    <row r="1163" spans="1:4" s="2" customFormat="1" ht="15">
      <c r="A1163" s="61" t="s">
        <v>0</v>
      </c>
      <c r="B1163" s="61"/>
      <c r="C1163" s="61"/>
      <c r="D1163" s="61"/>
    </row>
    <row r="1164" spans="1:4" ht="12.75">
      <c r="A1164" s="62" t="s">
        <v>135</v>
      </c>
      <c r="B1164" s="62"/>
      <c r="C1164" s="62"/>
      <c r="D1164" s="62"/>
    </row>
    <row r="1165" spans="1:4" ht="13.5" customHeight="1">
      <c r="A1165" s="63" t="s">
        <v>2</v>
      </c>
      <c r="B1165" s="63"/>
      <c r="C1165" s="63"/>
      <c r="D1165" s="63"/>
    </row>
    <row r="1166" ht="12.75">
      <c r="A1166" s="3" t="s">
        <v>136</v>
      </c>
    </row>
    <row r="1167" ht="12.75">
      <c r="A1167" s="3" t="s">
        <v>58</v>
      </c>
    </row>
    <row r="1168" ht="12.75">
      <c r="A1168" s="4" t="s">
        <v>137</v>
      </c>
    </row>
    <row r="1169" spans="1:4" ht="11.25" customHeight="1">
      <c r="A1169" s="5" t="s">
        <v>6</v>
      </c>
      <c r="B1169" s="6" t="s">
        <v>7</v>
      </c>
      <c r="C1169" s="7" t="s">
        <v>8</v>
      </c>
      <c r="D1169" s="8">
        <v>329</v>
      </c>
    </row>
    <row r="1170" spans="1:4" ht="10.5" customHeight="1">
      <c r="A1170" s="9" t="s">
        <v>9</v>
      </c>
      <c r="B1170" s="10" t="s">
        <v>10</v>
      </c>
      <c r="C1170" s="11" t="s">
        <v>11</v>
      </c>
      <c r="D1170" s="12">
        <v>0</v>
      </c>
    </row>
    <row r="1171" spans="1:4" ht="10.5" customHeight="1">
      <c r="A1171" s="9" t="s">
        <v>12</v>
      </c>
      <c r="B1171" s="10" t="s">
        <v>13</v>
      </c>
      <c r="C1171" s="11" t="s">
        <v>8</v>
      </c>
      <c r="D1171" s="14">
        <v>1.78</v>
      </c>
    </row>
    <row r="1172" spans="1:4" ht="10.5" customHeight="1">
      <c r="A1172" s="9" t="s">
        <v>14</v>
      </c>
      <c r="B1172" s="10" t="s">
        <v>15</v>
      </c>
      <c r="C1172" s="11" t="s">
        <v>8</v>
      </c>
      <c r="D1172" s="14">
        <v>2.43</v>
      </c>
    </row>
    <row r="1173" spans="1:4" ht="10.5" customHeight="1">
      <c r="A1173" s="9" t="s">
        <v>16</v>
      </c>
      <c r="B1173" s="10" t="s">
        <v>17</v>
      </c>
      <c r="C1173" s="11" t="s">
        <v>8</v>
      </c>
      <c r="D1173" s="12">
        <v>0</v>
      </c>
    </row>
    <row r="1174" spans="1:4" ht="10.5" customHeight="1">
      <c r="A1174" s="9" t="s">
        <v>18</v>
      </c>
      <c r="B1174" s="10" t="s">
        <v>19</v>
      </c>
      <c r="C1174" s="11" t="s">
        <v>20</v>
      </c>
      <c r="D1174" s="12">
        <v>2712</v>
      </c>
    </row>
    <row r="1175" spans="1:4" ht="12.75">
      <c r="A1175" s="9" t="s">
        <v>21</v>
      </c>
      <c r="B1175" s="10" t="s">
        <v>22</v>
      </c>
      <c r="C1175" s="11" t="s">
        <v>20</v>
      </c>
      <c r="D1175" s="12">
        <v>0</v>
      </c>
    </row>
    <row r="1176" spans="1:4" ht="10.5" customHeight="1">
      <c r="A1176" s="9" t="s">
        <v>23</v>
      </c>
      <c r="B1176" s="10" t="s">
        <v>24</v>
      </c>
      <c r="C1176" s="11" t="s">
        <v>20</v>
      </c>
      <c r="D1176" s="13">
        <v>7082.5</v>
      </c>
    </row>
    <row r="1177" spans="1:4" ht="12.75">
      <c r="A1177" s="9" t="s">
        <v>25</v>
      </c>
      <c r="B1177" s="10" t="s">
        <v>26</v>
      </c>
      <c r="C1177" s="11" t="s">
        <v>20</v>
      </c>
      <c r="D1177" s="13">
        <v>511.8</v>
      </c>
    </row>
    <row r="1178" spans="1:4" ht="10.5" customHeight="1" thickBot="1">
      <c r="A1178" s="15"/>
      <c r="B1178" s="16"/>
      <c r="C1178" s="17"/>
      <c r="D1178" s="17"/>
    </row>
    <row r="1179" spans="1:6" ht="24.75" customHeight="1" thickBot="1">
      <c r="A1179" s="18" t="s">
        <v>27</v>
      </c>
      <c r="B1179" s="19" t="s">
        <v>28</v>
      </c>
      <c r="C1179" s="19" t="s">
        <v>29</v>
      </c>
      <c r="D1179" s="18" t="s">
        <v>30</v>
      </c>
      <c r="E1179" s="18" t="s">
        <v>264</v>
      </c>
      <c r="F1179" s="18" t="s">
        <v>265</v>
      </c>
    </row>
    <row r="1180" spans="1:6" ht="13.5" thickBot="1">
      <c r="A1180" s="18" t="s">
        <v>6</v>
      </c>
      <c r="B1180" s="20" t="s">
        <v>31</v>
      </c>
      <c r="C1180" s="46"/>
      <c r="D1180" s="47">
        <v>11273.96</v>
      </c>
      <c r="E1180" s="21">
        <f aca="true" t="shared" si="55" ref="E1180:E1187">D1180*12</f>
        <v>135287.52</v>
      </c>
      <c r="F1180" s="21">
        <f>D1180/6186.9</f>
        <v>1.822230842586756</v>
      </c>
    </row>
    <row r="1181" spans="1:6" ht="12.75">
      <c r="A1181" s="11"/>
      <c r="B1181" s="10" t="s">
        <v>32</v>
      </c>
      <c r="C1181" s="48" t="s">
        <v>33</v>
      </c>
      <c r="D1181" s="49">
        <v>4007.02</v>
      </c>
      <c r="E1181" s="22">
        <f t="shared" si="55"/>
        <v>48084.24</v>
      </c>
      <c r="F1181" s="22">
        <f aca="true" t="shared" si="56" ref="F1181:F1208">D1181/6186.9</f>
        <v>0.6476619955066351</v>
      </c>
    </row>
    <row r="1182" spans="1:6" ht="12.75">
      <c r="A1182" s="11"/>
      <c r="B1182" s="10" t="s">
        <v>34</v>
      </c>
      <c r="C1182" s="48" t="s">
        <v>33</v>
      </c>
      <c r="D1182" s="49">
        <v>2036.27</v>
      </c>
      <c r="E1182" s="22">
        <f t="shared" si="55"/>
        <v>24435.239999999998</v>
      </c>
      <c r="F1182" s="22">
        <f t="shared" si="56"/>
        <v>0.3291260566681214</v>
      </c>
    </row>
    <row r="1183" spans="1:8" ht="12.75">
      <c r="A1183" s="11"/>
      <c r="B1183" s="10" t="s">
        <v>374</v>
      </c>
      <c r="C1183" s="48" t="s">
        <v>33</v>
      </c>
      <c r="D1183" s="49">
        <v>2583.26</v>
      </c>
      <c r="E1183" s="22">
        <f t="shared" si="55"/>
        <v>30999.120000000003</v>
      </c>
      <c r="F1183" s="22">
        <f t="shared" si="56"/>
        <v>0.4175370540981752</v>
      </c>
      <c r="H1183" s="38"/>
    </row>
    <row r="1184" spans="1:8" ht="12.75">
      <c r="A1184" s="11"/>
      <c r="B1184" s="10" t="s">
        <v>375</v>
      </c>
      <c r="C1184" s="48" t="s">
        <v>33</v>
      </c>
      <c r="D1184" s="49">
        <v>1602.41</v>
      </c>
      <c r="E1184" s="22">
        <f t="shared" si="55"/>
        <v>19228.920000000002</v>
      </c>
      <c r="F1184" s="22">
        <f t="shared" si="56"/>
        <v>0.2590004687323215</v>
      </c>
      <c r="H1184" s="38"/>
    </row>
    <row r="1185" spans="1:6" ht="12.75">
      <c r="A1185" s="11"/>
      <c r="B1185" s="10" t="s">
        <v>36</v>
      </c>
      <c r="C1185" s="48" t="s">
        <v>33</v>
      </c>
      <c r="D1185" s="50">
        <v>279.46</v>
      </c>
      <c r="E1185" s="24">
        <f t="shared" si="55"/>
        <v>3353.5199999999995</v>
      </c>
      <c r="F1185" s="24">
        <f t="shared" si="56"/>
        <v>0.04516963261083903</v>
      </c>
    </row>
    <row r="1186" spans="1:8" ht="13.5" thickBot="1">
      <c r="A1186" s="11"/>
      <c r="B1186" s="10" t="s">
        <v>376</v>
      </c>
      <c r="C1186" s="48" t="s">
        <v>33</v>
      </c>
      <c r="D1186" s="49">
        <v>765.54</v>
      </c>
      <c r="E1186" s="22">
        <f t="shared" si="55"/>
        <v>9186.48</v>
      </c>
      <c r="F1186" s="22">
        <f t="shared" si="56"/>
        <v>0.12373563497066382</v>
      </c>
      <c r="H1186" s="38"/>
    </row>
    <row r="1187" spans="1:8" ht="13.5" thickBot="1">
      <c r="A1187" s="18" t="s">
        <v>9</v>
      </c>
      <c r="B1187" s="20" t="s">
        <v>37</v>
      </c>
      <c r="C1187" s="46"/>
      <c r="D1187" s="47">
        <v>22183.9</v>
      </c>
      <c r="E1187" s="21">
        <f t="shared" si="55"/>
        <v>266206.80000000005</v>
      </c>
      <c r="F1187" s="21">
        <f t="shared" si="56"/>
        <v>3.585624464594547</v>
      </c>
      <c r="H1187" s="38"/>
    </row>
    <row r="1188" spans="1:6" ht="12.75">
      <c r="A1188" s="25"/>
      <c r="B1188" s="26" t="s">
        <v>38</v>
      </c>
      <c r="C1188" s="48"/>
      <c r="D1188" s="23"/>
      <c r="E1188" s="23"/>
      <c r="F1188" s="23"/>
    </row>
    <row r="1189" spans="1:6" ht="12.75">
      <c r="A1189" s="25"/>
      <c r="B1189" s="10" t="s">
        <v>424</v>
      </c>
      <c r="C1189" s="48" t="s">
        <v>33</v>
      </c>
      <c r="D1189" s="50">
        <v>21125.85</v>
      </c>
      <c r="E1189" s="24">
        <f>D1189*12</f>
        <v>253510.19999999998</v>
      </c>
      <c r="F1189" s="24">
        <f t="shared" si="56"/>
        <v>3.4146099015662124</v>
      </c>
    </row>
    <row r="1190" spans="1:6" ht="12.75">
      <c r="A1190" s="25"/>
      <c r="B1190" s="26" t="s">
        <v>39</v>
      </c>
      <c r="C1190" s="48"/>
      <c r="D1190" s="23"/>
      <c r="E1190" s="23"/>
      <c r="F1190" s="23"/>
    </row>
    <row r="1191" spans="1:6" ht="12.75">
      <c r="A1191" s="25"/>
      <c r="B1191" s="10" t="s">
        <v>389</v>
      </c>
      <c r="C1191" s="48" t="s">
        <v>33</v>
      </c>
      <c r="D1191" s="23" t="s">
        <v>35</v>
      </c>
      <c r="E1191" s="24"/>
      <c r="F1191" s="24"/>
    </row>
    <row r="1192" spans="1:6" ht="12.75">
      <c r="A1192" s="25"/>
      <c r="B1192" s="10" t="s">
        <v>40</v>
      </c>
      <c r="C1192" s="48" t="s">
        <v>33</v>
      </c>
      <c r="D1192" s="50">
        <v>587.84</v>
      </c>
      <c r="E1192" s="24">
        <f>D1192*12</f>
        <v>7054.08</v>
      </c>
      <c r="F1192" s="24">
        <f t="shared" si="56"/>
        <v>0.09501365789005804</v>
      </c>
    </row>
    <row r="1193" spans="1:6" ht="13.5" thickBot="1">
      <c r="A1193" s="25"/>
      <c r="B1193" s="10" t="s">
        <v>41</v>
      </c>
      <c r="C1193" s="48" t="s">
        <v>33</v>
      </c>
      <c r="D1193" s="50">
        <v>470.2</v>
      </c>
      <c r="E1193" s="24">
        <f>D1193*12</f>
        <v>5642.4</v>
      </c>
      <c r="F1193" s="24">
        <f t="shared" si="56"/>
        <v>0.07599928881992597</v>
      </c>
    </row>
    <row r="1194" spans="1:6" ht="13.5" thickBot="1">
      <c r="A1194" s="18" t="s">
        <v>12</v>
      </c>
      <c r="B1194" s="20" t="s">
        <v>42</v>
      </c>
      <c r="C1194" s="46"/>
      <c r="D1194" s="47">
        <v>11578.8</v>
      </c>
      <c r="E1194" s="21">
        <f>D1194*12</f>
        <v>138945.59999999998</v>
      </c>
      <c r="F1194" s="21">
        <f t="shared" si="56"/>
        <v>1.8715026911700527</v>
      </c>
    </row>
    <row r="1195" spans="1:6" ht="12.75">
      <c r="A1195" s="25"/>
      <c r="B1195" s="10" t="s">
        <v>379</v>
      </c>
      <c r="C1195" s="48" t="s">
        <v>33</v>
      </c>
      <c r="D1195" s="50">
        <v>4819.6</v>
      </c>
      <c r="E1195" s="24">
        <f>D1195*12</f>
        <v>57835.200000000004</v>
      </c>
      <c r="F1195" s="24">
        <f t="shared" si="56"/>
        <v>0.7790007919959916</v>
      </c>
    </row>
    <row r="1196" spans="1:6" ht="12.75">
      <c r="A1196" s="25"/>
      <c r="B1196" s="10" t="s">
        <v>380</v>
      </c>
      <c r="C1196" s="48"/>
      <c r="D1196" s="23"/>
      <c r="E1196" s="23"/>
      <c r="F1196" s="23"/>
    </row>
    <row r="1197" spans="1:6" ht="12.75">
      <c r="A1197" s="25"/>
      <c r="B1197" s="10" t="s">
        <v>425</v>
      </c>
      <c r="C1197" s="48" t="s">
        <v>33</v>
      </c>
      <c r="D1197" s="50">
        <v>1584.22</v>
      </c>
      <c r="E1197" s="24">
        <f>D1197*12</f>
        <v>19010.64</v>
      </c>
      <c r="F1197" s="24">
        <f t="shared" si="56"/>
        <v>0.2560603856535583</v>
      </c>
    </row>
    <row r="1198" spans="1:6" ht="12.75">
      <c r="A1198" s="25"/>
      <c r="B1198" s="10" t="s">
        <v>382</v>
      </c>
      <c r="C1198" s="48" t="s">
        <v>33</v>
      </c>
      <c r="D1198" s="50">
        <v>4135.59</v>
      </c>
      <c r="E1198" s="24">
        <f>D1198*12</f>
        <v>49627.08</v>
      </c>
      <c r="F1198" s="24">
        <f t="shared" si="56"/>
        <v>0.6684430005333851</v>
      </c>
    </row>
    <row r="1199" spans="1:6" ht="12.75">
      <c r="A1199" s="25"/>
      <c r="B1199" s="10" t="s">
        <v>43</v>
      </c>
      <c r="C1199" s="48" t="s">
        <v>33</v>
      </c>
      <c r="D1199" s="23" t="s">
        <v>35</v>
      </c>
      <c r="E1199" s="24"/>
      <c r="F1199" s="24"/>
    </row>
    <row r="1200" spans="1:6" ht="12.75">
      <c r="A1200" s="25"/>
      <c r="B1200" s="10" t="s">
        <v>383</v>
      </c>
      <c r="C1200" s="48" t="s">
        <v>33</v>
      </c>
      <c r="D1200" s="23" t="s">
        <v>35</v>
      </c>
      <c r="E1200" s="24"/>
      <c r="F1200" s="24"/>
    </row>
    <row r="1201" spans="1:6" ht="13.5" thickBot="1">
      <c r="A1201" s="25"/>
      <c r="B1201" s="10" t="s">
        <v>44</v>
      </c>
      <c r="C1201" s="48" t="s">
        <v>33</v>
      </c>
      <c r="D1201" s="50">
        <v>1039.4</v>
      </c>
      <c r="E1201" s="24">
        <f>D1201*12</f>
        <v>12472.800000000001</v>
      </c>
      <c r="F1201" s="24">
        <f t="shared" si="56"/>
        <v>0.16800012930546804</v>
      </c>
    </row>
    <row r="1202" spans="1:6" ht="13.5" thickBot="1">
      <c r="A1202" s="18"/>
      <c r="B1202" s="27" t="s">
        <v>45</v>
      </c>
      <c r="C1202" s="28" t="s">
        <v>33</v>
      </c>
      <c r="D1202" s="47">
        <v>45036.65</v>
      </c>
      <c r="E1202" s="21">
        <f>D1202*12</f>
        <v>540439.8</v>
      </c>
      <c r="F1202" s="21">
        <f t="shared" si="56"/>
        <v>7.279356382033006</v>
      </c>
    </row>
    <row r="1203" spans="1:6" ht="12.75">
      <c r="A1203" s="29" t="s">
        <v>14</v>
      </c>
      <c r="B1203" s="30" t="s">
        <v>373</v>
      </c>
      <c r="C1203" s="31" t="s">
        <v>33</v>
      </c>
      <c r="D1203" s="51">
        <v>5589.25</v>
      </c>
      <c r="E1203" s="32">
        <f>D1203*12</f>
        <v>67071</v>
      </c>
      <c r="F1203" s="32">
        <f t="shared" si="56"/>
        <v>0.903400733808531</v>
      </c>
    </row>
    <row r="1204" spans="1:6" ht="12.75">
      <c r="A1204" s="29" t="s">
        <v>16</v>
      </c>
      <c r="B1204" s="30" t="s">
        <v>267</v>
      </c>
      <c r="C1204" s="31" t="s">
        <v>33</v>
      </c>
      <c r="D1204" s="51">
        <v>12324.3</v>
      </c>
      <c r="E1204" s="32">
        <f>D1204*12</f>
        <v>147891.59999999998</v>
      </c>
      <c r="F1204" s="32">
        <f t="shared" si="56"/>
        <v>1.991999224167192</v>
      </c>
    </row>
    <row r="1205" spans="1:6" ht="13.5" thickBot="1">
      <c r="A1205" s="29" t="s">
        <v>18</v>
      </c>
      <c r="B1205" s="30" t="s">
        <v>46</v>
      </c>
      <c r="C1205" s="31" t="s">
        <v>33</v>
      </c>
      <c r="D1205" s="33" t="s">
        <v>35</v>
      </c>
      <c r="E1205" s="33"/>
      <c r="F1205" s="33"/>
    </row>
    <row r="1206" spans="1:6" ht="17.25" customHeight="1" thickBot="1">
      <c r="A1206" s="18"/>
      <c r="B1206" s="20" t="s">
        <v>47</v>
      </c>
      <c r="C1206" s="34" t="s">
        <v>33</v>
      </c>
      <c r="D1206" s="52">
        <v>62950.2</v>
      </c>
      <c r="E1206" s="35">
        <f>D1206*12</f>
        <v>755402.3999999999</v>
      </c>
      <c r="F1206" s="35">
        <f t="shared" si="56"/>
        <v>10.174756340008729</v>
      </c>
    </row>
    <row r="1207" spans="1:6" ht="14.25" customHeight="1" thickBot="1">
      <c r="A1207" s="29" t="s">
        <v>21</v>
      </c>
      <c r="B1207" s="30" t="s">
        <v>384</v>
      </c>
      <c r="C1207" s="31" t="s">
        <v>33</v>
      </c>
      <c r="D1207" s="51">
        <v>1888.51</v>
      </c>
      <c r="E1207" s="32">
        <f>D1207*12</f>
        <v>22662.12</v>
      </c>
      <c r="F1207" s="32">
        <f t="shared" si="56"/>
        <v>0.3052433367276019</v>
      </c>
    </row>
    <row r="1208" spans="1:6" ht="20.25" customHeight="1" thickBot="1">
      <c r="A1208" s="18" t="s">
        <v>23</v>
      </c>
      <c r="B1208" s="20" t="s">
        <v>48</v>
      </c>
      <c r="C1208" s="34" t="s">
        <v>33</v>
      </c>
      <c r="D1208" s="52">
        <v>64838.71</v>
      </c>
      <c r="E1208" s="35">
        <f>D1208*12</f>
        <v>778064.52</v>
      </c>
      <c r="F1208" s="35">
        <f t="shared" si="56"/>
        <v>10.47999967673633</v>
      </c>
    </row>
    <row r="1210" ht="31.5" customHeight="1">
      <c r="F1210" s="36" t="s">
        <v>138</v>
      </c>
    </row>
    <row r="1211" spans="1:4" s="2" customFormat="1" ht="15">
      <c r="A1211" s="61" t="s">
        <v>0</v>
      </c>
      <c r="B1211" s="61"/>
      <c r="C1211" s="61"/>
      <c r="D1211" s="61"/>
    </row>
    <row r="1212" spans="1:4" ht="12.75">
      <c r="A1212" s="62" t="s">
        <v>139</v>
      </c>
      <c r="B1212" s="62"/>
      <c r="C1212" s="62"/>
      <c r="D1212" s="62"/>
    </row>
    <row r="1213" spans="1:4" ht="13.5" customHeight="1">
      <c r="A1213" s="63" t="s">
        <v>2</v>
      </c>
      <c r="B1213" s="63"/>
      <c r="C1213" s="63"/>
      <c r="D1213" s="63"/>
    </row>
    <row r="1214" ht="12.75">
      <c r="A1214" s="3" t="s">
        <v>140</v>
      </c>
    </row>
    <row r="1215" ht="12.75">
      <c r="A1215" s="3" t="s">
        <v>58</v>
      </c>
    </row>
    <row r="1216" ht="12.75">
      <c r="A1216" s="4" t="s">
        <v>141</v>
      </c>
    </row>
    <row r="1217" spans="1:4" ht="11.25" customHeight="1">
      <c r="A1217" s="5" t="s">
        <v>6</v>
      </c>
      <c r="B1217" s="6" t="s">
        <v>7</v>
      </c>
      <c r="C1217" s="7" t="s">
        <v>8</v>
      </c>
      <c r="D1217" s="8">
        <v>357</v>
      </c>
    </row>
    <row r="1218" spans="1:4" ht="10.5" customHeight="1">
      <c r="A1218" s="9" t="s">
        <v>9</v>
      </c>
      <c r="B1218" s="10" t="s">
        <v>10</v>
      </c>
      <c r="C1218" s="11" t="s">
        <v>11</v>
      </c>
      <c r="D1218" s="12">
        <v>0</v>
      </c>
    </row>
    <row r="1219" spans="1:4" ht="10.5" customHeight="1">
      <c r="A1219" s="9" t="s">
        <v>12</v>
      </c>
      <c r="B1219" s="10" t="s">
        <v>13</v>
      </c>
      <c r="C1219" s="11" t="s">
        <v>8</v>
      </c>
      <c r="D1219" s="14">
        <v>1.69</v>
      </c>
    </row>
    <row r="1220" spans="1:4" ht="10.5" customHeight="1">
      <c r="A1220" s="9" t="s">
        <v>14</v>
      </c>
      <c r="B1220" s="10" t="s">
        <v>15</v>
      </c>
      <c r="C1220" s="11" t="s">
        <v>8</v>
      </c>
      <c r="D1220" s="14">
        <v>1.25</v>
      </c>
    </row>
    <row r="1221" spans="1:4" ht="10.5" customHeight="1">
      <c r="A1221" s="9" t="s">
        <v>16</v>
      </c>
      <c r="B1221" s="10" t="s">
        <v>17</v>
      </c>
      <c r="C1221" s="11" t="s">
        <v>8</v>
      </c>
      <c r="D1221" s="12">
        <v>0</v>
      </c>
    </row>
    <row r="1222" spans="1:4" ht="10.5" customHeight="1">
      <c r="A1222" s="9" t="s">
        <v>18</v>
      </c>
      <c r="B1222" s="10" t="s">
        <v>19</v>
      </c>
      <c r="C1222" s="11" t="s">
        <v>20</v>
      </c>
      <c r="D1222" s="13">
        <v>1396.5</v>
      </c>
    </row>
    <row r="1223" spans="1:4" ht="12.75">
      <c r="A1223" s="9" t="s">
        <v>21</v>
      </c>
      <c r="B1223" s="10" t="s">
        <v>22</v>
      </c>
      <c r="C1223" s="11" t="s">
        <v>20</v>
      </c>
      <c r="D1223" s="12">
        <v>0</v>
      </c>
    </row>
    <row r="1224" spans="1:4" ht="10.5" customHeight="1">
      <c r="A1224" s="9" t="s">
        <v>23</v>
      </c>
      <c r="B1224" s="10" t="s">
        <v>24</v>
      </c>
      <c r="C1224" s="11" t="s">
        <v>20</v>
      </c>
      <c r="D1224" s="12">
        <v>3638</v>
      </c>
    </row>
    <row r="1225" spans="1:4" ht="12.75">
      <c r="A1225" s="9" t="s">
        <v>25</v>
      </c>
      <c r="B1225" s="10" t="s">
        <v>26</v>
      </c>
      <c r="C1225" s="11" t="s">
        <v>20</v>
      </c>
      <c r="D1225" s="13">
        <v>500.5</v>
      </c>
    </row>
    <row r="1226" spans="1:4" ht="10.5" customHeight="1" thickBot="1">
      <c r="A1226" s="15"/>
      <c r="B1226" s="16"/>
      <c r="C1226" s="17"/>
      <c r="D1226" s="17"/>
    </row>
    <row r="1227" spans="1:6" ht="24.75" customHeight="1" thickBot="1">
      <c r="A1227" s="18" t="s">
        <v>27</v>
      </c>
      <c r="B1227" s="19" t="s">
        <v>28</v>
      </c>
      <c r="C1227" s="19" t="s">
        <v>29</v>
      </c>
      <c r="D1227" s="18" t="s">
        <v>30</v>
      </c>
      <c r="E1227" s="18" t="s">
        <v>264</v>
      </c>
      <c r="F1227" s="18" t="s">
        <v>265</v>
      </c>
    </row>
    <row r="1228" spans="1:6" ht="13.5" thickBot="1">
      <c r="A1228" s="18" t="s">
        <v>6</v>
      </c>
      <c r="B1228" s="20" t="s">
        <v>31</v>
      </c>
      <c r="C1228" s="46"/>
      <c r="D1228" s="47">
        <v>19921.27</v>
      </c>
      <c r="E1228" s="21">
        <f aca="true" t="shared" si="57" ref="E1228:E1235">D1228*12</f>
        <v>239055.24</v>
      </c>
      <c r="F1228" s="21">
        <f>D1228/5873.4</f>
        <v>3.3917781863997005</v>
      </c>
    </row>
    <row r="1229" spans="1:6" ht="12.75">
      <c r="A1229" s="11"/>
      <c r="B1229" s="10" t="s">
        <v>32</v>
      </c>
      <c r="C1229" s="48" t="s">
        <v>33</v>
      </c>
      <c r="D1229" s="49">
        <v>7234.39</v>
      </c>
      <c r="E1229" s="22">
        <f t="shared" si="57"/>
        <v>86812.68000000001</v>
      </c>
      <c r="F1229" s="22">
        <f aca="true" t="shared" si="58" ref="F1229:F1256">D1229/5873.4</f>
        <v>1.2317209793305413</v>
      </c>
    </row>
    <row r="1230" spans="1:6" ht="12.75">
      <c r="A1230" s="11"/>
      <c r="B1230" s="10" t="s">
        <v>34</v>
      </c>
      <c r="C1230" s="48" t="s">
        <v>33</v>
      </c>
      <c r="D1230" s="49">
        <v>2974.59</v>
      </c>
      <c r="E1230" s="22">
        <f t="shared" si="57"/>
        <v>35695.08</v>
      </c>
      <c r="F1230" s="22">
        <f t="shared" si="58"/>
        <v>0.5064511186025131</v>
      </c>
    </row>
    <row r="1231" spans="1:6" ht="12.75">
      <c r="A1231" s="11"/>
      <c r="B1231" s="10" t="s">
        <v>374</v>
      </c>
      <c r="C1231" s="48" t="s">
        <v>33</v>
      </c>
      <c r="D1231" s="49">
        <v>5300.34</v>
      </c>
      <c r="E1231" s="22">
        <f t="shared" si="57"/>
        <v>63604.08</v>
      </c>
      <c r="F1231" s="22">
        <f t="shared" si="58"/>
        <v>0.9024313004392687</v>
      </c>
    </row>
    <row r="1232" spans="1:6" ht="12.75">
      <c r="A1232" s="11"/>
      <c r="B1232" s="10" t="s">
        <v>375</v>
      </c>
      <c r="C1232" s="48" t="s">
        <v>33</v>
      </c>
      <c r="D1232" s="49">
        <v>1521.21</v>
      </c>
      <c r="E1232" s="22">
        <f t="shared" si="57"/>
        <v>18254.52</v>
      </c>
      <c r="F1232" s="22">
        <f t="shared" si="58"/>
        <v>0.2589998978445194</v>
      </c>
    </row>
    <row r="1233" spans="1:6" ht="12.75">
      <c r="A1233" s="11"/>
      <c r="B1233" s="10" t="s">
        <v>36</v>
      </c>
      <c r="C1233" s="48" t="s">
        <v>33</v>
      </c>
      <c r="D1233" s="50">
        <v>265.33</v>
      </c>
      <c r="E1233" s="24">
        <f t="shared" si="57"/>
        <v>3183.96</v>
      </c>
      <c r="F1233" s="24">
        <f t="shared" si="58"/>
        <v>0.04517485613103143</v>
      </c>
    </row>
    <row r="1234" spans="1:6" ht="13.5" thickBot="1">
      <c r="A1234" s="11"/>
      <c r="B1234" s="10" t="s">
        <v>376</v>
      </c>
      <c r="C1234" s="48" t="s">
        <v>33</v>
      </c>
      <c r="D1234" s="49">
        <v>2625.41</v>
      </c>
      <c r="E1234" s="22">
        <f t="shared" si="57"/>
        <v>31504.92</v>
      </c>
      <c r="F1234" s="22">
        <f t="shared" si="58"/>
        <v>0.44700003405182687</v>
      </c>
    </row>
    <row r="1235" spans="1:6" ht="13.5" thickBot="1">
      <c r="A1235" s="18" t="s">
        <v>9</v>
      </c>
      <c r="B1235" s="20" t="s">
        <v>37</v>
      </c>
      <c r="C1235" s="46"/>
      <c r="D1235" s="47">
        <v>11615.97</v>
      </c>
      <c r="E1235" s="21">
        <f t="shared" si="57"/>
        <v>139391.63999999998</v>
      </c>
      <c r="F1235" s="21">
        <f t="shared" si="58"/>
        <v>1.977724997446113</v>
      </c>
    </row>
    <row r="1236" spans="1:6" ht="12.75">
      <c r="A1236" s="25"/>
      <c r="B1236" s="26" t="s">
        <v>38</v>
      </c>
      <c r="C1236" s="48"/>
      <c r="D1236" s="23"/>
      <c r="E1236" s="23"/>
      <c r="F1236" s="23"/>
    </row>
    <row r="1237" spans="1:6" ht="12.75">
      <c r="A1237" s="25"/>
      <c r="B1237" s="10" t="s">
        <v>426</v>
      </c>
      <c r="C1237" s="48" t="s">
        <v>33</v>
      </c>
      <c r="D1237" s="50">
        <v>10867.21</v>
      </c>
      <c r="E1237" s="24">
        <f>D1237*12</f>
        <v>130406.51999999999</v>
      </c>
      <c r="F1237" s="24">
        <f t="shared" si="58"/>
        <v>1.8502417679708516</v>
      </c>
    </row>
    <row r="1238" spans="1:6" ht="12.75">
      <c r="A1238" s="25"/>
      <c r="B1238" s="26" t="s">
        <v>39</v>
      </c>
      <c r="C1238" s="48"/>
      <c r="D1238" s="23"/>
      <c r="E1238" s="23"/>
      <c r="F1238" s="23"/>
    </row>
    <row r="1239" spans="1:6" ht="12.75">
      <c r="A1239" s="25"/>
      <c r="B1239" s="10" t="s">
        <v>389</v>
      </c>
      <c r="C1239" s="48" t="s">
        <v>33</v>
      </c>
      <c r="D1239" s="23" t="s">
        <v>35</v>
      </c>
      <c r="E1239" s="24"/>
      <c r="F1239" s="24"/>
    </row>
    <row r="1240" spans="1:6" ht="12.75">
      <c r="A1240" s="25"/>
      <c r="B1240" s="10" t="s">
        <v>40</v>
      </c>
      <c r="C1240" s="48" t="s">
        <v>33</v>
      </c>
      <c r="D1240" s="50">
        <v>302.39</v>
      </c>
      <c r="E1240" s="24">
        <f>D1240*12</f>
        <v>3628.68</v>
      </c>
      <c r="F1240" s="24">
        <f t="shared" si="58"/>
        <v>0.05148465965199033</v>
      </c>
    </row>
    <row r="1241" spans="1:6" ht="13.5" thickBot="1">
      <c r="A1241" s="25"/>
      <c r="B1241" s="10" t="s">
        <v>41</v>
      </c>
      <c r="C1241" s="48" t="s">
        <v>33</v>
      </c>
      <c r="D1241" s="50">
        <v>446.38</v>
      </c>
      <c r="E1241" s="24">
        <f>D1241*12</f>
        <v>5356.5599999999995</v>
      </c>
      <c r="F1241" s="24">
        <f t="shared" si="58"/>
        <v>0.07600027241461504</v>
      </c>
    </row>
    <row r="1242" spans="1:6" ht="13.5" thickBot="1">
      <c r="A1242" s="18" t="s">
        <v>12</v>
      </c>
      <c r="B1242" s="20" t="s">
        <v>42</v>
      </c>
      <c r="C1242" s="46"/>
      <c r="D1242" s="47">
        <v>11217.33</v>
      </c>
      <c r="E1242" s="21">
        <f>D1242*12</f>
        <v>134607.96</v>
      </c>
      <c r="F1242" s="21">
        <f t="shared" si="58"/>
        <v>1.9098528961078762</v>
      </c>
    </row>
    <row r="1243" spans="1:6" ht="12.75">
      <c r="A1243" s="25"/>
      <c r="B1243" s="10" t="s">
        <v>379</v>
      </c>
      <c r="C1243" s="48" t="s">
        <v>33</v>
      </c>
      <c r="D1243" s="50">
        <v>4575.38</v>
      </c>
      <c r="E1243" s="24">
        <f>D1243*12</f>
        <v>54904.56</v>
      </c>
      <c r="F1243" s="24">
        <f t="shared" si="58"/>
        <v>0.7790002383627882</v>
      </c>
    </row>
    <row r="1244" spans="1:6" ht="12.75">
      <c r="A1244" s="25"/>
      <c r="B1244" s="10" t="s">
        <v>380</v>
      </c>
      <c r="C1244" s="48"/>
      <c r="D1244" s="23"/>
      <c r="E1244" s="23"/>
      <c r="F1244" s="23"/>
    </row>
    <row r="1245" spans="1:6" ht="12.75">
      <c r="A1245" s="25"/>
      <c r="B1245" s="10" t="s">
        <v>427</v>
      </c>
      <c r="C1245" s="48" t="s">
        <v>33</v>
      </c>
      <c r="D1245" s="50">
        <v>1719.04</v>
      </c>
      <c r="E1245" s="24">
        <f>D1245*12</f>
        <v>20628.48</v>
      </c>
      <c r="F1245" s="24">
        <f t="shared" si="58"/>
        <v>0.29268226240337797</v>
      </c>
    </row>
    <row r="1246" spans="1:6" ht="12.75">
      <c r="A1246" s="25"/>
      <c r="B1246" s="10" t="s">
        <v>382</v>
      </c>
      <c r="C1246" s="48" t="s">
        <v>33</v>
      </c>
      <c r="D1246" s="50">
        <v>3936.18</v>
      </c>
      <c r="E1246" s="24">
        <f>D1246*12</f>
        <v>47234.159999999996</v>
      </c>
      <c r="F1246" s="24">
        <f t="shared" si="58"/>
        <v>0.6701705996526713</v>
      </c>
    </row>
    <row r="1247" spans="1:6" ht="12.75">
      <c r="A1247" s="25"/>
      <c r="B1247" s="10" t="s">
        <v>43</v>
      </c>
      <c r="C1247" s="48" t="s">
        <v>33</v>
      </c>
      <c r="D1247" s="23" t="s">
        <v>35</v>
      </c>
      <c r="E1247" s="24"/>
      <c r="F1247" s="24"/>
    </row>
    <row r="1248" spans="1:6" ht="12.75">
      <c r="A1248" s="25"/>
      <c r="B1248" s="10" t="s">
        <v>383</v>
      </c>
      <c r="C1248" s="48" t="s">
        <v>33</v>
      </c>
      <c r="D1248" s="23" t="s">
        <v>35</v>
      </c>
      <c r="E1248" s="24"/>
      <c r="F1248" s="24"/>
    </row>
    <row r="1249" spans="1:6" ht="13.5" thickBot="1">
      <c r="A1249" s="25"/>
      <c r="B1249" s="10" t="s">
        <v>44</v>
      </c>
      <c r="C1249" s="48" t="s">
        <v>33</v>
      </c>
      <c r="D1249" s="50">
        <v>986.73</v>
      </c>
      <c r="E1249" s="24">
        <f>D1249*12</f>
        <v>11840.76</v>
      </c>
      <c r="F1249" s="24">
        <f t="shared" si="58"/>
        <v>0.16799979568903872</v>
      </c>
    </row>
    <row r="1250" spans="1:6" ht="13.5" thickBot="1">
      <c r="A1250" s="18"/>
      <c r="B1250" s="27" t="s">
        <v>45</v>
      </c>
      <c r="C1250" s="28" t="s">
        <v>33</v>
      </c>
      <c r="D1250" s="47">
        <v>42754.58</v>
      </c>
      <c r="E1250" s="21">
        <f>D1250*12</f>
        <v>513054.96</v>
      </c>
      <c r="F1250" s="21">
        <f t="shared" si="58"/>
        <v>7.279357782545034</v>
      </c>
    </row>
    <row r="1251" spans="1:6" ht="12.75">
      <c r="A1251" s="29" t="s">
        <v>14</v>
      </c>
      <c r="B1251" s="30" t="s">
        <v>373</v>
      </c>
      <c r="C1251" s="31" t="s">
        <v>33</v>
      </c>
      <c r="D1251" s="51">
        <v>5306.03</v>
      </c>
      <c r="E1251" s="32">
        <f>D1251*12</f>
        <v>63672.36</v>
      </c>
      <c r="F1251" s="32">
        <f t="shared" si="58"/>
        <v>0.9034000749140192</v>
      </c>
    </row>
    <row r="1252" spans="1:6" ht="12.75">
      <c r="A1252" s="29" t="s">
        <v>16</v>
      </c>
      <c r="B1252" s="30" t="s">
        <v>267</v>
      </c>
      <c r="C1252" s="31" t="s">
        <v>33</v>
      </c>
      <c r="D1252" s="51">
        <v>11699.81</v>
      </c>
      <c r="E1252" s="32">
        <f>D1252*12</f>
        <v>140397.72</v>
      </c>
      <c r="F1252" s="32">
        <f t="shared" si="58"/>
        <v>1.9919995232744236</v>
      </c>
    </row>
    <row r="1253" spans="1:6" ht="13.5" thickBot="1">
      <c r="A1253" s="29" t="s">
        <v>18</v>
      </c>
      <c r="B1253" s="30" t="s">
        <v>46</v>
      </c>
      <c r="C1253" s="31" t="s">
        <v>33</v>
      </c>
      <c r="D1253" s="33" t="s">
        <v>35</v>
      </c>
      <c r="E1253" s="33"/>
      <c r="F1253" s="33"/>
    </row>
    <row r="1254" spans="1:6" ht="17.25" customHeight="1" thickBot="1">
      <c r="A1254" s="18"/>
      <c r="B1254" s="20" t="s">
        <v>47</v>
      </c>
      <c r="C1254" s="34" t="s">
        <v>33</v>
      </c>
      <c r="D1254" s="52">
        <v>59760.42</v>
      </c>
      <c r="E1254" s="35">
        <f>D1254*12</f>
        <v>717125.04</v>
      </c>
      <c r="F1254" s="35">
        <f t="shared" si="58"/>
        <v>10.174757380733476</v>
      </c>
    </row>
    <row r="1255" spans="1:6" ht="14.25" customHeight="1" thickBot="1">
      <c r="A1255" s="29" t="s">
        <v>21</v>
      </c>
      <c r="B1255" s="30" t="s">
        <v>384</v>
      </c>
      <c r="C1255" s="31" t="s">
        <v>33</v>
      </c>
      <c r="D1255" s="51">
        <v>1792.81</v>
      </c>
      <c r="E1255" s="32">
        <f>D1255*12</f>
        <v>21513.72</v>
      </c>
      <c r="F1255" s="32">
        <f t="shared" si="58"/>
        <v>0.3052422787482549</v>
      </c>
    </row>
    <row r="1256" spans="1:6" ht="20.25" customHeight="1" thickBot="1">
      <c r="A1256" s="18" t="s">
        <v>23</v>
      </c>
      <c r="B1256" s="20" t="s">
        <v>48</v>
      </c>
      <c r="C1256" s="34" t="s">
        <v>33</v>
      </c>
      <c r="D1256" s="52">
        <v>61553.23</v>
      </c>
      <c r="E1256" s="35">
        <f>D1256*12</f>
        <v>738638.76</v>
      </c>
      <c r="F1256" s="35">
        <f t="shared" si="58"/>
        <v>10.479999659481733</v>
      </c>
    </row>
    <row r="1258" ht="31.5" customHeight="1">
      <c r="F1258" s="36" t="s">
        <v>142</v>
      </c>
    </row>
    <row r="1259" spans="1:4" s="2" customFormat="1" ht="15">
      <c r="A1259" s="61" t="s">
        <v>0</v>
      </c>
      <c r="B1259" s="61"/>
      <c r="C1259" s="61"/>
      <c r="D1259" s="61"/>
    </row>
    <row r="1260" spans="1:4" ht="12.75">
      <c r="A1260" s="62" t="s">
        <v>143</v>
      </c>
      <c r="B1260" s="62"/>
      <c r="C1260" s="62"/>
      <c r="D1260" s="62"/>
    </row>
    <row r="1261" spans="1:4" ht="13.5" customHeight="1">
      <c r="A1261" s="63" t="s">
        <v>2</v>
      </c>
      <c r="B1261" s="63"/>
      <c r="C1261" s="63"/>
      <c r="D1261" s="63"/>
    </row>
    <row r="1262" ht="12.75">
      <c r="A1262" s="3" t="s">
        <v>144</v>
      </c>
    </row>
    <row r="1263" ht="12.75">
      <c r="A1263" s="3" t="s">
        <v>145</v>
      </c>
    </row>
    <row r="1264" ht="12.75">
      <c r="A1264" s="4" t="s">
        <v>146</v>
      </c>
    </row>
    <row r="1265" spans="1:4" ht="11.25" customHeight="1">
      <c r="A1265" s="5" t="s">
        <v>6</v>
      </c>
      <c r="B1265" s="6" t="s">
        <v>7</v>
      </c>
      <c r="C1265" s="7" t="s">
        <v>8</v>
      </c>
      <c r="D1265" s="8">
        <v>278</v>
      </c>
    </row>
    <row r="1266" spans="1:4" ht="10.5" customHeight="1">
      <c r="A1266" s="9" t="s">
        <v>9</v>
      </c>
      <c r="B1266" s="10" t="s">
        <v>10</v>
      </c>
      <c r="C1266" s="11" t="s">
        <v>11</v>
      </c>
      <c r="D1266" s="12">
        <v>3</v>
      </c>
    </row>
    <row r="1267" spans="1:4" ht="10.5" customHeight="1">
      <c r="A1267" s="9" t="s">
        <v>12</v>
      </c>
      <c r="B1267" s="10" t="s">
        <v>13</v>
      </c>
      <c r="C1267" s="11" t="s">
        <v>8</v>
      </c>
      <c r="D1267" s="14">
        <v>1.61</v>
      </c>
    </row>
    <row r="1268" spans="1:4" ht="10.5" customHeight="1">
      <c r="A1268" s="9" t="s">
        <v>14</v>
      </c>
      <c r="B1268" s="10" t="s">
        <v>15</v>
      </c>
      <c r="C1268" s="11" t="s">
        <v>8</v>
      </c>
      <c r="D1268" s="14">
        <v>0.78</v>
      </c>
    </row>
    <row r="1269" spans="1:4" ht="10.5" customHeight="1">
      <c r="A1269" s="9" t="s">
        <v>16</v>
      </c>
      <c r="B1269" s="10" t="s">
        <v>17</v>
      </c>
      <c r="C1269" s="11" t="s">
        <v>8</v>
      </c>
      <c r="D1269" s="12">
        <v>0</v>
      </c>
    </row>
    <row r="1270" spans="1:4" ht="10.5" customHeight="1">
      <c r="A1270" s="9" t="s">
        <v>18</v>
      </c>
      <c r="B1270" s="10" t="s">
        <v>19</v>
      </c>
      <c r="C1270" s="11" t="s">
        <v>20</v>
      </c>
      <c r="D1270" s="13">
        <v>888.5</v>
      </c>
    </row>
    <row r="1271" spans="1:4" ht="12.75">
      <c r="A1271" s="9" t="s">
        <v>21</v>
      </c>
      <c r="B1271" s="10" t="s">
        <v>22</v>
      </c>
      <c r="C1271" s="11" t="s">
        <v>20</v>
      </c>
      <c r="D1271" s="12">
        <v>0</v>
      </c>
    </row>
    <row r="1272" spans="1:4" ht="10.5" customHeight="1">
      <c r="A1272" s="9" t="s">
        <v>23</v>
      </c>
      <c r="B1272" s="10" t="s">
        <v>24</v>
      </c>
      <c r="C1272" s="11" t="s">
        <v>20</v>
      </c>
      <c r="D1272" s="12">
        <v>2142</v>
      </c>
    </row>
    <row r="1273" spans="1:4" ht="12.75">
      <c r="A1273" s="9" t="s">
        <v>25</v>
      </c>
      <c r="B1273" s="10" t="s">
        <v>26</v>
      </c>
      <c r="C1273" s="11" t="s">
        <v>20</v>
      </c>
      <c r="D1273" s="13">
        <v>155.6</v>
      </c>
    </row>
    <row r="1274" spans="1:4" ht="10.5" customHeight="1" thickBot="1">
      <c r="A1274" s="15"/>
      <c r="B1274" s="16"/>
      <c r="C1274" s="17"/>
      <c r="D1274" s="17"/>
    </row>
    <row r="1275" spans="1:6" ht="24.75" customHeight="1" thickBot="1">
      <c r="A1275" s="18" t="s">
        <v>27</v>
      </c>
      <c r="B1275" s="19" t="s">
        <v>28</v>
      </c>
      <c r="C1275" s="19" t="s">
        <v>29</v>
      </c>
      <c r="D1275" s="18" t="s">
        <v>30</v>
      </c>
      <c r="E1275" s="18" t="s">
        <v>264</v>
      </c>
      <c r="F1275" s="18" t="s">
        <v>265</v>
      </c>
    </row>
    <row r="1276" spans="1:6" ht="13.5" thickBot="1">
      <c r="A1276" s="18" t="s">
        <v>6</v>
      </c>
      <c r="B1276" s="20" t="s">
        <v>31</v>
      </c>
      <c r="C1276" s="46"/>
      <c r="D1276" s="47">
        <v>20259.86</v>
      </c>
      <c r="E1276" s="21">
        <f aca="true" t="shared" si="59" ref="E1276:E1283">D1276*12</f>
        <v>243118.32</v>
      </c>
      <c r="F1276" s="21">
        <f>D1276/5741.8</f>
        <v>3.5284858406771398</v>
      </c>
    </row>
    <row r="1277" spans="1:6" ht="12.75">
      <c r="A1277" s="11"/>
      <c r="B1277" s="10" t="s">
        <v>32</v>
      </c>
      <c r="C1277" s="48" t="s">
        <v>33</v>
      </c>
      <c r="D1277" s="49">
        <v>8053.84</v>
      </c>
      <c r="E1277" s="22">
        <f t="shared" si="59"/>
        <v>96646.08</v>
      </c>
      <c r="F1277" s="22">
        <f aca="true" t="shared" si="60" ref="F1277:F1304">D1277/5741.8</f>
        <v>1.4026681528440559</v>
      </c>
    </row>
    <row r="1278" spans="1:6" ht="12.75">
      <c r="A1278" s="11"/>
      <c r="B1278" s="10" t="s">
        <v>34</v>
      </c>
      <c r="C1278" s="48" t="s">
        <v>33</v>
      </c>
      <c r="D1278" s="49">
        <v>2717.96</v>
      </c>
      <c r="E1278" s="22">
        <f t="shared" si="59"/>
        <v>32615.52</v>
      </c>
      <c r="F1278" s="22">
        <f t="shared" si="60"/>
        <v>0.4733637535267686</v>
      </c>
    </row>
    <row r="1279" spans="1:6" ht="12.75">
      <c r="A1279" s="11"/>
      <c r="B1279" s="10" t="s">
        <v>374</v>
      </c>
      <c r="C1279" s="48" t="s">
        <v>33</v>
      </c>
      <c r="D1279" s="49">
        <v>5181.58</v>
      </c>
      <c r="E1279" s="22">
        <f t="shared" si="59"/>
        <v>62178.96</v>
      </c>
      <c r="F1279" s="22">
        <f t="shared" si="60"/>
        <v>0.9024312933226514</v>
      </c>
    </row>
    <row r="1280" spans="1:6" ht="12.75">
      <c r="A1280" s="11"/>
      <c r="B1280" s="10" t="s">
        <v>375</v>
      </c>
      <c r="C1280" s="48" t="s">
        <v>33</v>
      </c>
      <c r="D1280" s="49">
        <v>1487.13</v>
      </c>
      <c r="E1280" s="22">
        <f t="shared" si="59"/>
        <v>17845.56</v>
      </c>
      <c r="F1280" s="22">
        <f t="shared" si="60"/>
        <v>0.2590006618133686</v>
      </c>
    </row>
    <row r="1281" spans="1:6" ht="12.75">
      <c r="A1281" s="11"/>
      <c r="B1281" s="10" t="s">
        <v>36</v>
      </c>
      <c r="C1281" s="48" t="s">
        <v>33</v>
      </c>
      <c r="D1281" s="50">
        <v>252.77</v>
      </c>
      <c r="E1281" s="24">
        <f t="shared" si="59"/>
        <v>3033.2400000000002</v>
      </c>
      <c r="F1281" s="24">
        <f t="shared" si="60"/>
        <v>0.0440227803127939</v>
      </c>
    </row>
    <row r="1282" spans="1:6" ht="13.5" thickBot="1">
      <c r="A1282" s="11"/>
      <c r="B1282" s="10" t="s">
        <v>376</v>
      </c>
      <c r="C1282" s="48" t="s">
        <v>33</v>
      </c>
      <c r="D1282" s="49">
        <v>2566.58</v>
      </c>
      <c r="E1282" s="22">
        <f t="shared" si="59"/>
        <v>30798.96</v>
      </c>
      <c r="F1282" s="22">
        <f t="shared" si="60"/>
        <v>0.4469991988575011</v>
      </c>
    </row>
    <row r="1283" spans="1:6" ht="13.5" thickBot="1">
      <c r="A1283" s="18" t="s">
        <v>9</v>
      </c>
      <c r="B1283" s="20" t="s">
        <v>37</v>
      </c>
      <c r="C1283" s="46"/>
      <c r="D1283" s="47">
        <v>7406.2</v>
      </c>
      <c r="E1283" s="21">
        <f t="shared" si="59"/>
        <v>88874.4</v>
      </c>
      <c r="F1283" s="21">
        <f t="shared" si="60"/>
        <v>1.2898742554599603</v>
      </c>
    </row>
    <row r="1284" spans="1:6" ht="12.75">
      <c r="A1284" s="25"/>
      <c r="B1284" s="26" t="s">
        <v>38</v>
      </c>
      <c r="C1284" s="48"/>
      <c r="D1284" s="23"/>
      <c r="E1284" s="23"/>
      <c r="F1284" s="23"/>
    </row>
    <row r="1285" spans="1:6" ht="12.75">
      <c r="A1285" s="25"/>
      <c r="B1285" s="10" t="s">
        <v>428</v>
      </c>
      <c r="C1285" s="48" t="s">
        <v>33</v>
      </c>
      <c r="D1285" s="50">
        <v>6781.14</v>
      </c>
      <c r="E1285" s="24">
        <f>D1285*12</f>
        <v>81373.68000000001</v>
      </c>
      <c r="F1285" s="24">
        <f t="shared" si="60"/>
        <v>1.1810129227768296</v>
      </c>
    </row>
    <row r="1286" spans="1:6" ht="12.75">
      <c r="A1286" s="25"/>
      <c r="B1286" s="26" t="s">
        <v>39</v>
      </c>
      <c r="C1286" s="48"/>
      <c r="D1286" s="23"/>
      <c r="E1286" s="23"/>
      <c r="F1286" s="23"/>
    </row>
    <row r="1287" spans="1:6" ht="12.75">
      <c r="A1287" s="25"/>
      <c r="B1287" s="10" t="s">
        <v>389</v>
      </c>
      <c r="C1287" s="48" t="s">
        <v>33</v>
      </c>
      <c r="D1287" s="23" t="s">
        <v>35</v>
      </c>
      <c r="E1287" s="24"/>
      <c r="F1287" s="24"/>
    </row>
    <row r="1288" spans="1:6" ht="12.75">
      <c r="A1288" s="25"/>
      <c r="B1288" s="10" t="s">
        <v>40</v>
      </c>
      <c r="C1288" s="48" t="s">
        <v>33</v>
      </c>
      <c r="D1288" s="50">
        <v>188.69</v>
      </c>
      <c r="E1288" s="24">
        <f>D1288*12</f>
        <v>2264.2799999999997</v>
      </c>
      <c r="F1288" s="24">
        <f t="shared" si="60"/>
        <v>0.03286251698073775</v>
      </c>
    </row>
    <row r="1289" spans="1:6" ht="13.5" thickBot="1">
      <c r="A1289" s="25"/>
      <c r="B1289" s="10" t="s">
        <v>41</v>
      </c>
      <c r="C1289" s="48" t="s">
        <v>33</v>
      </c>
      <c r="D1289" s="50">
        <v>436.38</v>
      </c>
      <c r="E1289" s="24">
        <f>D1289*12</f>
        <v>5236.5599999999995</v>
      </c>
      <c r="F1289" s="24">
        <f t="shared" si="60"/>
        <v>0.07600055731652094</v>
      </c>
    </row>
    <row r="1290" spans="1:6" ht="13.5" thickBot="1">
      <c r="A1290" s="18" t="s">
        <v>12</v>
      </c>
      <c r="B1290" s="20" t="s">
        <v>42</v>
      </c>
      <c r="C1290" s="46"/>
      <c r="D1290" s="47">
        <v>27899.72</v>
      </c>
      <c r="E1290" s="21">
        <f>D1290*12</f>
        <v>334796.64</v>
      </c>
      <c r="F1290" s="21">
        <f t="shared" si="60"/>
        <v>4.859054651851336</v>
      </c>
    </row>
    <row r="1291" spans="1:6" ht="12.75">
      <c r="A1291" s="25"/>
      <c r="B1291" s="10" t="s">
        <v>379</v>
      </c>
      <c r="C1291" s="48" t="s">
        <v>33</v>
      </c>
      <c r="D1291" s="50">
        <v>4472.86</v>
      </c>
      <c r="E1291" s="24">
        <f>D1291*12</f>
        <v>53674.31999999999</v>
      </c>
      <c r="F1291" s="24">
        <f t="shared" si="60"/>
        <v>0.7789996168448917</v>
      </c>
    </row>
    <row r="1292" spans="1:6" ht="12.75">
      <c r="A1292" s="25"/>
      <c r="B1292" s="10" t="s">
        <v>380</v>
      </c>
      <c r="C1292" s="48"/>
      <c r="D1292" s="23"/>
      <c r="E1292" s="23"/>
      <c r="F1292" s="23"/>
    </row>
    <row r="1293" spans="1:6" ht="12.75">
      <c r="A1293" s="25"/>
      <c r="B1293" s="10" t="s">
        <v>429</v>
      </c>
      <c r="C1293" s="48" t="s">
        <v>33</v>
      </c>
      <c r="D1293" s="50">
        <v>1338.64</v>
      </c>
      <c r="E1293" s="24">
        <f aca="true" t="shared" si="61" ref="E1293:E1300">D1293*12</f>
        <v>16063.68</v>
      </c>
      <c r="F1293" s="24">
        <f t="shared" si="60"/>
        <v>0.23313943362708558</v>
      </c>
    </row>
    <row r="1294" spans="1:6" ht="12.75">
      <c r="A1294" s="25"/>
      <c r="B1294" s="10" t="s">
        <v>382</v>
      </c>
      <c r="C1294" s="48" t="s">
        <v>33</v>
      </c>
      <c r="D1294" s="50">
        <v>8979.23</v>
      </c>
      <c r="E1294" s="24">
        <f t="shared" si="61"/>
        <v>107750.76</v>
      </c>
      <c r="F1294" s="24">
        <f t="shared" si="60"/>
        <v>1.563835382632624</v>
      </c>
    </row>
    <row r="1295" spans="1:6" ht="12.75">
      <c r="A1295" s="25"/>
      <c r="B1295" s="10" t="s">
        <v>43</v>
      </c>
      <c r="C1295" s="48" t="s">
        <v>33</v>
      </c>
      <c r="D1295" s="50">
        <v>11385.99</v>
      </c>
      <c r="E1295" s="24">
        <f t="shared" si="61"/>
        <v>136631.88</v>
      </c>
      <c r="F1295" s="24">
        <f t="shared" si="60"/>
        <v>1.9830001044968475</v>
      </c>
    </row>
    <row r="1296" spans="1:6" ht="12.75">
      <c r="A1296" s="25"/>
      <c r="B1296" s="10" t="s">
        <v>383</v>
      </c>
      <c r="C1296" s="48" t="s">
        <v>33</v>
      </c>
      <c r="D1296" s="50">
        <v>758.38</v>
      </c>
      <c r="E1296" s="24">
        <f t="shared" si="61"/>
        <v>9100.56</v>
      </c>
      <c r="F1296" s="24">
        <f t="shared" si="60"/>
        <v>0.1320805322372775</v>
      </c>
    </row>
    <row r="1297" spans="1:6" ht="13.5" thickBot="1">
      <c r="A1297" s="25"/>
      <c r="B1297" s="10" t="s">
        <v>44</v>
      </c>
      <c r="C1297" s="48" t="s">
        <v>33</v>
      </c>
      <c r="D1297" s="50">
        <v>964.62</v>
      </c>
      <c r="E1297" s="24">
        <f t="shared" si="61"/>
        <v>11575.44</v>
      </c>
      <c r="F1297" s="24">
        <f t="shared" si="60"/>
        <v>0.16799958201260928</v>
      </c>
    </row>
    <row r="1298" spans="1:6" ht="13.5" thickBot="1">
      <c r="A1298" s="18"/>
      <c r="B1298" s="27" t="s">
        <v>45</v>
      </c>
      <c r="C1298" s="28" t="s">
        <v>33</v>
      </c>
      <c r="D1298" s="47">
        <v>55565.78</v>
      </c>
      <c r="E1298" s="21">
        <f t="shared" si="61"/>
        <v>666789.36</v>
      </c>
      <c r="F1298" s="21">
        <f t="shared" si="60"/>
        <v>9.677414747988434</v>
      </c>
    </row>
    <row r="1299" spans="1:6" ht="12.75">
      <c r="A1299" s="29" t="s">
        <v>14</v>
      </c>
      <c r="B1299" s="30" t="s">
        <v>373</v>
      </c>
      <c r="C1299" s="31" t="s">
        <v>33</v>
      </c>
      <c r="D1299" s="51">
        <v>5187.14</v>
      </c>
      <c r="E1299" s="32">
        <f t="shared" si="61"/>
        <v>62245.68000000001</v>
      </c>
      <c r="F1299" s="32">
        <f t="shared" si="60"/>
        <v>0.9033996307778049</v>
      </c>
    </row>
    <row r="1300" spans="1:6" ht="12.75">
      <c r="A1300" s="29" t="s">
        <v>16</v>
      </c>
      <c r="B1300" s="30" t="s">
        <v>267</v>
      </c>
      <c r="C1300" s="31" t="s">
        <v>33</v>
      </c>
      <c r="D1300" s="51">
        <v>11437.67</v>
      </c>
      <c r="E1300" s="32">
        <f t="shared" si="61"/>
        <v>137252.04</v>
      </c>
      <c r="F1300" s="32">
        <f t="shared" si="60"/>
        <v>1.9920007663102162</v>
      </c>
    </row>
    <row r="1301" spans="1:6" ht="13.5" thickBot="1">
      <c r="A1301" s="29" t="s">
        <v>18</v>
      </c>
      <c r="B1301" s="30" t="s">
        <v>46</v>
      </c>
      <c r="C1301" s="31" t="s">
        <v>33</v>
      </c>
      <c r="D1301" s="33" t="s">
        <v>35</v>
      </c>
      <c r="E1301" s="33"/>
      <c r="F1301" s="33"/>
    </row>
    <row r="1302" spans="1:6" ht="17.25" customHeight="1" thickBot="1">
      <c r="A1302" s="18"/>
      <c r="B1302" s="20" t="s">
        <v>47</v>
      </c>
      <c r="C1302" s="34" t="s">
        <v>33</v>
      </c>
      <c r="D1302" s="52">
        <v>72190.59</v>
      </c>
      <c r="E1302" s="35">
        <f>D1302*12</f>
        <v>866287.08</v>
      </c>
      <c r="F1302" s="35">
        <f t="shared" si="60"/>
        <v>12.572815145076456</v>
      </c>
    </row>
    <row r="1303" spans="1:6" ht="14.25" customHeight="1" thickBot="1">
      <c r="A1303" s="29" t="s">
        <v>21</v>
      </c>
      <c r="B1303" s="30" t="s">
        <v>384</v>
      </c>
      <c r="C1303" s="31" t="s">
        <v>33</v>
      </c>
      <c r="D1303" s="51">
        <v>2165.72</v>
      </c>
      <c r="E1303" s="32">
        <f>D1303*12</f>
        <v>25988.64</v>
      </c>
      <c r="F1303" s="32">
        <f t="shared" si="60"/>
        <v>0.3771848549235431</v>
      </c>
    </row>
    <row r="1304" spans="1:6" ht="20.25" customHeight="1" thickBot="1">
      <c r="A1304" s="18" t="s">
        <v>23</v>
      </c>
      <c r="B1304" s="20" t="s">
        <v>48</v>
      </c>
      <c r="C1304" s="34" t="s">
        <v>33</v>
      </c>
      <c r="D1304" s="52">
        <v>74356.31</v>
      </c>
      <c r="E1304" s="35">
        <f>D1304*12</f>
        <v>892275.72</v>
      </c>
      <c r="F1304" s="35">
        <f t="shared" si="60"/>
        <v>12.95</v>
      </c>
    </row>
    <row r="1306" ht="31.5" customHeight="1">
      <c r="F1306" s="36" t="s">
        <v>147</v>
      </c>
    </row>
    <row r="1307" spans="1:4" s="2" customFormat="1" ht="15">
      <c r="A1307" s="61" t="s">
        <v>0</v>
      </c>
      <c r="B1307" s="61"/>
      <c r="C1307" s="61"/>
      <c r="D1307" s="61"/>
    </row>
    <row r="1308" spans="1:4" ht="12.75">
      <c r="A1308" s="62" t="s">
        <v>148</v>
      </c>
      <c r="B1308" s="62"/>
      <c r="C1308" s="62"/>
      <c r="D1308" s="62"/>
    </row>
    <row r="1309" spans="1:4" ht="13.5" customHeight="1">
      <c r="A1309" s="63" t="s">
        <v>2</v>
      </c>
      <c r="B1309" s="63"/>
      <c r="C1309" s="63"/>
      <c r="D1309" s="63"/>
    </row>
    <row r="1310" ht="12.75">
      <c r="A1310" s="3" t="s">
        <v>149</v>
      </c>
    </row>
    <row r="1311" ht="12.75">
      <c r="A1311" s="3" t="s">
        <v>58</v>
      </c>
    </row>
    <row r="1312" ht="12.75">
      <c r="A1312" s="4" t="s">
        <v>150</v>
      </c>
    </row>
    <row r="1313" spans="1:4" ht="11.25" customHeight="1">
      <c r="A1313" s="5" t="s">
        <v>6</v>
      </c>
      <c r="B1313" s="6" t="s">
        <v>7</v>
      </c>
      <c r="C1313" s="7" t="s">
        <v>8</v>
      </c>
      <c r="D1313" s="8">
        <v>192</v>
      </c>
    </row>
    <row r="1314" spans="1:4" ht="10.5" customHeight="1">
      <c r="A1314" s="9" t="s">
        <v>9</v>
      </c>
      <c r="B1314" s="10" t="s">
        <v>10</v>
      </c>
      <c r="C1314" s="11" t="s">
        <v>11</v>
      </c>
      <c r="D1314" s="12">
        <v>0</v>
      </c>
    </row>
    <row r="1315" spans="1:4" ht="10.5" customHeight="1">
      <c r="A1315" s="9" t="s">
        <v>12</v>
      </c>
      <c r="B1315" s="10" t="s">
        <v>13</v>
      </c>
      <c r="C1315" s="11" t="s">
        <v>8</v>
      </c>
      <c r="D1315" s="14">
        <v>0.99</v>
      </c>
    </row>
    <row r="1316" spans="1:4" ht="10.5" customHeight="1">
      <c r="A1316" s="9" t="s">
        <v>14</v>
      </c>
      <c r="B1316" s="10" t="s">
        <v>15</v>
      </c>
      <c r="C1316" s="11" t="s">
        <v>8</v>
      </c>
      <c r="D1316" s="14">
        <v>1.21</v>
      </c>
    </row>
    <row r="1317" spans="1:4" ht="10.5" customHeight="1">
      <c r="A1317" s="9" t="s">
        <v>16</v>
      </c>
      <c r="B1317" s="10" t="s">
        <v>17</v>
      </c>
      <c r="C1317" s="11" t="s">
        <v>8</v>
      </c>
      <c r="D1317" s="12">
        <v>0</v>
      </c>
    </row>
    <row r="1318" spans="1:4" ht="10.5" customHeight="1">
      <c r="A1318" s="9" t="s">
        <v>18</v>
      </c>
      <c r="B1318" s="10" t="s">
        <v>19</v>
      </c>
      <c r="C1318" s="11" t="s">
        <v>20</v>
      </c>
      <c r="D1318" s="12">
        <v>1314</v>
      </c>
    </row>
    <row r="1319" spans="1:4" ht="12.75">
      <c r="A1319" s="9" t="s">
        <v>21</v>
      </c>
      <c r="B1319" s="10" t="s">
        <v>22</v>
      </c>
      <c r="C1319" s="11" t="s">
        <v>20</v>
      </c>
      <c r="D1319" s="12">
        <v>0</v>
      </c>
    </row>
    <row r="1320" spans="1:4" ht="10.5" customHeight="1">
      <c r="A1320" s="9" t="s">
        <v>23</v>
      </c>
      <c r="B1320" s="10" t="s">
        <v>24</v>
      </c>
      <c r="C1320" s="11" t="s">
        <v>20</v>
      </c>
      <c r="D1320" s="13">
        <v>3679.3</v>
      </c>
    </row>
    <row r="1321" spans="1:4" ht="12.75">
      <c r="A1321" s="9" t="s">
        <v>25</v>
      </c>
      <c r="B1321" s="10" t="s">
        <v>26</v>
      </c>
      <c r="C1321" s="11" t="s">
        <v>20</v>
      </c>
      <c r="D1321" s="13">
        <v>274.5</v>
      </c>
    </row>
    <row r="1322" spans="1:4" ht="10.5" customHeight="1" thickBot="1">
      <c r="A1322" s="15"/>
      <c r="B1322" s="16"/>
      <c r="C1322" s="17"/>
      <c r="D1322" s="17"/>
    </row>
    <row r="1323" spans="1:6" ht="24.75" customHeight="1" thickBot="1">
      <c r="A1323" s="18" t="s">
        <v>27</v>
      </c>
      <c r="B1323" s="19" t="s">
        <v>28</v>
      </c>
      <c r="C1323" s="19" t="s">
        <v>29</v>
      </c>
      <c r="D1323" s="18" t="s">
        <v>30</v>
      </c>
      <c r="E1323" s="18" t="s">
        <v>264</v>
      </c>
      <c r="F1323" s="18" t="s">
        <v>265</v>
      </c>
    </row>
    <row r="1324" spans="1:6" ht="13.5" thickBot="1">
      <c r="A1324" s="18" t="s">
        <v>6</v>
      </c>
      <c r="B1324" s="20" t="s">
        <v>31</v>
      </c>
      <c r="C1324" s="46"/>
      <c r="D1324" s="47">
        <v>7788.41</v>
      </c>
      <c r="E1324" s="21">
        <f aca="true" t="shared" si="62" ref="E1324:E1331">D1324*12</f>
        <v>93460.92</v>
      </c>
      <c r="F1324" s="21">
        <f>D1324/3297.3</f>
        <v>2.362056834379644</v>
      </c>
    </row>
    <row r="1325" spans="1:6" ht="12.75">
      <c r="A1325" s="11"/>
      <c r="B1325" s="10" t="s">
        <v>32</v>
      </c>
      <c r="C1325" s="48" t="s">
        <v>33</v>
      </c>
      <c r="D1325" s="49">
        <v>2623</v>
      </c>
      <c r="E1325" s="22">
        <f t="shared" si="62"/>
        <v>31476</v>
      </c>
      <c r="F1325" s="22">
        <f aca="true" t="shared" si="63" ref="F1325:F1352">D1325/3297.3</f>
        <v>0.7954993479513541</v>
      </c>
    </row>
    <row r="1326" spans="1:6" ht="12.75">
      <c r="A1326" s="11"/>
      <c r="B1326" s="10" t="s">
        <v>34</v>
      </c>
      <c r="C1326" s="48" t="s">
        <v>33</v>
      </c>
      <c r="D1326" s="49">
        <v>1706.5</v>
      </c>
      <c r="E1326" s="22">
        <f t="shared" si="62"/>
        <v>20478</v>
      </c>
      <c r="F1326" s="22">
        <f t="shared" si="63"/>
        <v>0.5175446577502805</v>
      </c>
    </row>
    <row r="1327" spans="1:6" ht="12.75">
      <c r="A1327" s="11"/>
      <c r="B1327" s="10" t="s">
        <v>374</v>
      </c>
      <c r="C1327" s="48" t="s">
        <v>33</v>
      </c>
      <c r="D1327" s="49">
        <v>1975.59</v>
      </c>
      <c r="E1327" s="22">
        <f t="shared" si="62"/>
        <v>23707.079999999998</v>
      </c>
      <c r="F1327" s="22">
        <f t="shared" si="63"/>
        <v>0.5991538531525793</v>
      </c>
    </row>
    <row r="1328" spans="1:6" ht="12.75">
      <c r="A1328" s="11"/>
      <c r="B1328" s="10" t="s">
        <v>375</v>
      </c>
      <c r="C1328" s="48" t="s">
        <v>33</v>
      </c>
      <c r="D1328" s="50">
        <v>854</v>
      </c>
      <c r="E1328" s="22">
        <f t="shared" si="62"/>
        <v>10248</v>
      </c>
      <c r="F1328" s="22">
        <f t="shared" si="63"/>
        <v>0.258999787705092</v>
      </c>
    </row>
    <row r="1329" spans="1:6" ht="12.75">
      <c r="A1329" s="11"/>
      <c r="B1329" s="10" t="s">
        <v>36</v>
      </c>
      <c r="C1329" s="48" t="s">
        <v>33</v>
      </c>
      <c r="D1329" s="50">
        <v>155.43</v>
      </c>
      <c r="E1329" s="24">
        <f t="shared" si="62"/>
        <v>1865.16</v>
      </c>
      <c r="F1329" s="24">
        <f t="shared" si="63"/>
        <v>0.04713856791920662</v>
      </c>
    </row>
    <row r="1330" spans="1:6" ht="13.5" thickBot="1">
      <c r="A1330" s="11"/>
      <c r="B1330" s="10" t="s">
        <v>376</v>
      </c>
      <c r="C1330" s="48" t="s">
        <v>33</v>
      </c>
      <c r="D1330" s="49">
        <v>473.89</v>
      </c>
      <c r="E1330" s="22">
        <f t="shared" si="62"/>
        <v>5686.68</v>
      </c>
      <c r="F1330" s="22">
        <f t="shared" si="63"/>
        <v>0.14372061990113122</v>
      </c>
    </row>
    <row r="1331" spans="1:8" ht="13.5" thickBot="1">
      <c r="A1331" s="18" t="s">
        <v>9</v>
      </c>
      <c r="B1331" s="20" t="s">
        <v>37</v>
      </c>
      <c r="C1331" s="46"/>
      <c r="D1331" s="47">
        <v>11062.76</v>
      </c>
      <c r="E1331" s="21">
        <f t="shared" si="62"/>
        <v>132753.12</v>
      </c>
      <c r="F1331" s="21">
        <f t="shared" si="63"/>
        <v>3.3550965941831192</v>
      </c>
      <c r="H1331" s="38"/>
    </row>
    <row r="1332" spans="1:6" ht="12.75">
      <c r="A1332" s="25"/>
      <c r="B1332" s="26" t="s">
        <v>38</v>
      </c>
      <c r="C1332" s="48"/>
      <c r="D1332" s="23"/>
      <c r="E1332" s="23"/>
      <c r="F1332" s="23"/>
    </row>
    <row r="1333" spans="1:6" ht="12.75">
      <c r="A1333" s="25"/>
      <c r="B1333" s="10" t="s">
        <v>430</v>
      </c>
      <c r="C1333" s="48" t="s">
        <v>33</v>
      </c>
      <c r="D1333" s="50">
        <v>10519.46</v>
      </c>
      <c r="E1333" s="24">
        <f>D1333*12</f>
        <v>126233.51999999999</v>
      </c>
      <c r="F1333" s="24">
        <f t="shared" si="63"/>
        <v>3.1903254177660507</v>
      </c>
    </row>
    <row r="1334" spans="1:6" ht="12.75">
      <c r="A1334" s="25"/>
      <c r="B1334" s="26" t="s">
        <v>39</v>
      </c>
      <c r="C1334" s="48"/>
      <c r="D1334" s="23"/>
      <c r="E1334" s="23"/>
      <c r="F1334" s="23"/>
    </row>
    <row r="1335" spans="1:6" ht="12.75">
      <c r="A1335" s="25"/>
      <c r="B1335" s="10" t="s">
        <v>389</v>
      </c>
      <c r="C1335" s="48" t="s">
        <v>33</v>
      </c>
      <c r="D1335" s="23" t="s">
        <v>35</v>
      </c>
      <c r="E1335" s="24"/>
      <c r="F1335" s="24"/>
    </row>
    <row r="1336" spans="1:6" ht="12.75">
      <c r="A1336" s="25"/>
      <c r="B1336" s="10" t="s">
        <v>40</v>
      </c>
      <c r="C1336" s="48" t="s">
        <v>33</v>
      </c>
      <c r="D1336" s="50">
        <v>292.71</v>
      </c>
      <c r="E1336" s="24">
        <f>D1336*12</f>
        <v>3512.5199999999995</v>
      </c>
      <c r="F1336" s="24">
        <f t="shared" si="63"/>
        <v>0.0887726321535802</v>
      </c>
    </row>
    <row r="1337" spans="1:6" ht="13.5" thickBot="1">
      <c r="A1337" s="25"/>
      <c r="B1337" s="10" t="s">
        <v>41</v>
      </c>
      <c r="C1337" s="48" t="s">
        <v>33</v>
      </c>
      <c r="D1337" s="50">
        <v>250.59</v>
      </c>
      <c r="E1337" s="24">
        <f>D1337*12</f>
        <v>3007.08</v>
      </c>
      <c r="F1337" s="24">
        <f t="shared" si="63"/>
        <v>0.0759985442634883</v>
      </c>
    </row>
    <row r="1338" spans="1:6" ht="13.5" thickBot="1">
      <c r="A1338" s="18" t="s">
        <v>12</v>
      </c>
      <c r="B1338" s="20" t="s">
        <v>42</v>
      </c>
      <c r="C1338" s="46"/>
      <c r="D1338" s="47">
        <v>5151.05</v>
      </c>
      <c r="E1338" s="21">
        <f>D1338*12</f>
        <v>61812.600000000006</v>
      </c>
      <c r="F1338" s="21">
        <f t="shared" si="63"/>
        <v>1.562202408030813</v>
      </c>
    </row>
    <row r="1339" spans="1:6" ht="12.75">
      <c r="A1339" s="25"/>
      <c r="B1339" s="10" t="s">
        <v>379</v>
      </c>
      <c r="C1339" s="48" t="s">
        <v>33</v>
      </c>
      <c r="D1339" s="50">
        <v>2568.6</v>
      </c>
      <c r="E1339" s="24">
        <f>D1339*12</f>
        <v>30823.199999999997</v>
      </c>
      <c r="F1339" s="24">
        <f t="shared" si="63"/>
        <v>0.7790010008188517</v>
      </c>
    </row>
    <row r="1340" spans="1:6" ht="12.75">
      <c r="A1340" s="25"/>
      <c r="B1340" s="10" t="s">
        <v>380</v>
      </c>
      <c r="C1340" s="48"/>
      <c r="D1340" s="23"/>
      <c r="E1340" s="23"/>
      <c r="F1340" s="23"/>
    </row>
    <row r="1341" spans="1:6" ht="12.75">
      <c r="A1341" s="25"/>
      <c r="B1341" s="10" t="s">
        <v>431</v>
      </c>
      <c r="C1341" s="48" t="s">
        <v>33</v>
      </c>
      <c r="D1341" s="50">
        <v>924.53</v>
      </c>
      <c r="E1341" s="24">
        <f>D1341*12</f>
        <v>11094.36</v>
      </c>
      <c r="F1341" s="24">
        <f t="shared" si="63"/>
        <v>0.2803900160737573</v>
      </c>
    </row>
    <row r="1342" spans="1:6" ht="12.75">
      <c r="A1342" s="25"/>
      <c r="B1342" s="10" t="s">
        <v>382</v>
      </c>
      <c r="C1342" s="48" t="s">
        <v>33</v>
      </c>
      <c r="D1342" s="50">
        <v>1103.98</v>
      </c>
      <c r="E1342" s="24">
        <f>D1342*12</f>
        <v>13247.76</v>
      </c>
      <c r="F1342" s="24">
        <f t="shared" si="63"/>
        <v>0.3348133321202196</v>
      </c>
    </row>
    <row r="1343" spans="1:6" ht="12.75">
      <c r="A1343" s="25"/>
      <c r="B1343" s="10" t="s">
        <v>43</v>
      </c>
      <c r="C1343" s="48" t="s">
        <v>33</v>
      </c>
      <c r="D1343" s="23" t="s">
        <v>35</v>
      </c>
      <c r="E1343" s="24"/>
      <c r="F1343" s="24"/>
    </row>
    <row r="1344" spans="1:6" ht="12.75">
      <c r="A1344" s="25"/>
      <c r="B1344" s="10" t="s">
        <v>383</v>
      </c>
      <c r="C1344" s="48" t="s">
        <v>33</v>
      </c>
      <c r="D1344" s="23" t="s">
        <v>35</v>
      </c>
      <c r="E1344" s="24"/>
      <c r="F1344" s="24"/>
    </row>
    <row r="1345" spans="1:6" ht="13.5" thickBot="1">
      <c r="A1345" s="25"/>
      <c r="B1345" s="10" t="s">
        <v>44</v>
      </c>
      <c r="C1345" s="48" t="s">
        <v>33</v>
      </c>
      <c r="D1345" s="50">
        <v>553.95</v>
      </c>
      <c r="E1345" s="24">
        <f>D1345*12</f>
        <v>6647.400000000001</v>
      </c>
      <c r="F1345" s="24">
        <f t="shared" si="63"/>
        <v>0.16800109180238376</v>
      </c>
    </row>
    <row r="1346" spans="1:6" ht="13.5" thickBot="1">
      <c r="A1346" s="18"/>
      <c r="B1346" s="27" t="s">
        <v>45</v>
      </c>
      <c r="C1346" s="28" t="s">
        <v>33</v>
      </c>
      <c r="D1346" s="47">
        <v>24002.22</v>
      </c>
      <c r="E1346" s="21">
        <f>D1346*12</f>
        <v>288026.64</v>
      </c>
      <c r="F1346" s="21">
        <f t="shared" si="63"/>
        <v>7.279355836593576</v>
      </c>
    </row>
    <row r="1347" spans="1:6" ht="12.75">
      <c r="A1347" s="29" t="s">
        <v>14</v>
      </c>
      <c r="B1347" s="30" t="s">
        <v>373</v>
      </c>
      <c r="C1347" s="31" t="s">
        <v>33</v>
      </c>
      <c r="D1347" s="51">
        <v>2978.78</v>
      </c>
      <c r="E1347" s="32">
        <f>D1347*12</f>
        <v>35745.36</v>
      </c>
      <c r="F1347" s="32">
        <f t="shared" si="63"/>
        <v>0.9033997513116793</v>
      </c>
    </row>
    <row r="1348" spans="1:6" ht="12.75">
      <c r="A1348" s="29" t="s">
        <v>16</v>
      </c>
      <c r="B1348" s="30" t="s">
        <v>267</v>
      </c>
      <c r="C1348" s="31" t="s">
        <v>33</v>
      </c>
      <c r="D1348" s="51">
        <v>6568.22</v>
      </c>
      <c r="E1348" s="32">
        <f>D1348*12</f>
        <v>78818.64</v>
      </c>
      <c r="F1348" s="32">
        <f t="shared" si="63"/>
        <v>1.991999514754496</v>
      </c>
    </row>
    <row r="1349" spans="1:6" ht="13.5" thickBot="1">
      <c r="A1349" s="29" t="s">
        <v>18</v>
      </c>
      <c r="B1349" s="30" t="s">
        <v>46</v>
      </c>
      <c r="C1349" s="31" t="s">
        <v>33</v>
      </c>
      <c r="D1349" s="33" t="s">
        <v>35</v>
      </c>
      <c r="E1349" s="33"/>
      <c r="F1349" s="33"/>
    </row>
    <row r="1350" spans="1:6" ht="17.25" customHeight="1" thickBot="1">
      <c r="A1350" s="18"/>
      <c r="B1350" s="20" t="s">
        <v>47</v>
      </c>
      <c r="C1350" s="34" t="s">
        <v>33</v>
      </c>
      <c r="D1350" s="52">
        <v>33549.22</v>
      </c>
      <c r="E1350" s="35">
        <f>D1350*12</f>
        <v>402590.64</v>
      </c>
      <c r="F1350" s="35">
        <f t="shared" si="63"/>
        <v>10.174755102659752</v>
      </c>
    </row>
    <row r="1351" spans="1:6" ht="14.25" customHeight="1" thickBot="1">
      <c r="A1351" s="29" t="s">
        <v>21</v>
      </c>
      <c r="B1351" s="30" t="s">
        <v>384</v>
      </c>
      <c r="C1351" s="31" t="s">
        <v>33</v>
      </c>
      <c r="D1351" s="51">
        <v>1006.48</v>
      </c>
      <c r="E1351" s="32">
        <f>D1351*12</f>
        <v>12077.76</v>
      </c>
      <c r="F1351" s="32">
        <f t="shared" si="63"/>
        <v>0.30524368422648834</v>
      </c>
    </row>
    <row r="1352" spans="1:6" ht="20.25" customHeight="1" thickBot="1">
      <c r="A1352" s="18" t="s">
        <v>23</v>
      </c>
      <c r="B1352" s="20" t="s">
        <v>48</v>
      </c>
      <c r="C1352" s="34" t="s">
        <v>33</v>
      </c>
      <c r="D1352" s="52">
        <v>34555.7</v>
      </c>
      <c r="E1352" s="35">
        <f>D1352*12</f>
        <v>414668.39999999997</v>
      </c>
      <c r="F1352" s="35">
        <f t="shared" si="63"/>
        <v>10.479998786886238</v>
      </c>
    </row>
    <row r="1354" ht="31.5" customHeight="1">
      <c r="F1354" s="36" t="s">
        <v>151</v>
      </c>
    </row>
    <row r="1355" spans="1:4" s="2" customFormat="1" ht="15">
      <c r="A1355" s="61" t="s">
        <v>0</v>
      </c>
      <c r="B1355" s="61"/>
      <c r="C1355" s="61"/>
      <c r="D1355" s="61"/>
    </row>
    <row r="1356" spans="1:4" ht="12.75">
      <c r="A1356" s="62" t="s">
        <v>152</v>
      </c>
      <c r="B1356" s="62"/>
      <c r="C1356" s="62"/>
      <c r="D1356" s="62"/>
    </row>
    <row r="1357" spans="1:4" ht="13.5" customHeight="1">
      <c r="A1357" s="63" t="s">
        <v>2</v>
      </c>
      <c r="B1357" s="63"/>
      <c r="C1357" s="63"/>
      <c r="D1357" s="63"/>
    </row>
    <row r="1358" ht="12.75">
      <c r="A1358" s="3" t="s">
        <v>153</v>
      </c>
    </row>
    <row r="1359" ht="12.75">
      <c r="A1359" s="3" t="s">
        <v>58</v>
      </c>
    </row>
    <row r="1360" ht="12.75">
      <c r="A1360" s="4" t="s">
        <v>154</v>
      </c>
    </row>
    <row r="1361" spans="1:4" ht="11.25" customHeight="1">
      <c r="A1361" s="5" t="s">
        <v>6</v>
      </c>
      <c r="B1361" s="6" t="s">
        <v>7</v>
      </c>
      <c r="C1361" s="7" t="s">
        <v>8</v>
      </c>
      <c r="D1361" s="8">
        <v>139</v>
      </c>
    </row>
    <row r="1362" spans="1:4" ht="10.5" customHeight="1">
      <c r="A1362" s="9" t="s">
        <v>9</v>
      </c>
      <c r="B1362" s="10" t="s">
        <v>10</v>
      </c>
      <c r="C1362" s="11" t="s">
        <v>11</v>
      </c>
      <c r="D1362" s="12">
        <v>0</v>
      </c>
    </row>
    <row r="1363" spans="1:4" ht="10.5" customHeight="1">
      <c r="A1363" s="9" t="s">
        <v>12</v>
      </c>
      <c r="B1363" s="10" t="s">
        <v>13</v>
      </c>
      <c r="C1363" s="11" t="s">
        <v>8</v>
      </c>
      <c r="D1363" s="14">
        <v>0.81</v>
      </c>
    </row>
    <row r="1364" spans="1:4" ht="10.5" customHeight="1">
      <c r="A1364" s="9" t="s">
        <v>14</v>
      </c>
      <c r="B1364" s="10" t="s">
        <v>15</v>
      </c>
      <c r="C1364" s="11" t="s">
        <v>8</v>
      </c>
      <c r="D1364" s="14">
        <v>1.15</v>
      </c>
    </row>
    <row r="1365" spans="1:4" ht="10.5" customHeight="1">
      <c r="A1365" s="9" t="s">
        <v>16</v>
      </c>
      <c r="B1365" s="10" t="s">
        <v>17</v>
      </c>
      <c r="C1365" s="11" t="s">
        <v>8</v>
      </c>
      <c r="D1365" s="12">
        <v>0</v>
      </c>
    </row>
    <row r="1366" spans="1:4" ht="10.5" customHeight="1">
      <c r="A1366" s="9" t="s">
        <v>18</v>
      </c>
      <c r="B1366" s="10" t="s">
        <v>19</v>
      </c>
      <c r="C1366" s="11" t="s">
        <v>20</v>
      </c>
      <c r="D1366" s="13">
        <v>1655.5</v>
      </c>
    </row>
    <row r="1367" spans="1:4" ht="12.75">
      <c r="A1367" s="9" t="s">
        <v>21</v>
      </c>
      <c r="B1367" s="10" t="s">
        <v>22</v>
      </c>
      <c r="C1367" s="11" t="s">
        <v>20</v>
      </c>
      <c r="D1367" s="12">
        <v>0</v>
      </c>
    </row>
    <row r="1368" spans="1:4" ht="10.5" customHeight="1">
      <c r="A1368" s="9" t="s">
        <v>23</v>
      </c>
      <c r="B1368" s="10" t="s">
        <v>24</v>
      </c>
      <c r="C1368" s="11" t="s">
        <v>20</v>
      </c>
      <c r="D1368" s="12">
        <v>1320</v>
      </c>
    </row>
    <row r="1369" spans="1:4" ht="12.75">
      <c r="A1369" s="9" t="s">
        <v>25</v>
      </c>
      <c r="B1369" s="10" t="s">
        <v>26</v>
      </c>
      <c r="C1369" s="11" t="s">
        <v>20</v>
      </c>
      <c r="D1369" s="13">
        <v>246.5</v>
      </c>
    </row>
    <row r="1370" spans="1:4" ht="10.5" customHeight="1" thickBot="1">
      <c r="A1370" s="15"/>
      <c r="B1370" s="16"/>
      <c r="C1370" s="17"/>
      <c r="D1370" s="17"/>
    </row>
    <row r="1371" spans="1:6" ht="24.75" customHeight="1" thickBot="1">
      <c r="A1371" s="18" t="s">
        <v>27</v>
      </c>
      <c r="B1371" s="19" t="s">
        <v>28</v>
      </c>
      <c r="C1371" s="19" t="s">
        <v>29</v>
      </c>
      <c r="D1371" s="18" t="s">
        <v>30</v>
      </c>
      <c r="E1371" s="18" t="s">
        <v>264</v>
      </c>
      <c r="F1371" s="18" t="s">
        <v>265</v>
      </c>
    </row>
    <row r="1372" spans="1:6" ht="13.5" thickBot="1">
      <c r="A1372" s="18" t="s">
        <v>6</v>
      </c>
      <c r="B1372" s="20" t="s">
        <v>31</v>
      </c>
      <c r="C1372" s="46"/>
      <c r="D1372" s="47">
        <v>7302.11</v>
      </c>
      <c r="E1372" s="21">
        <f aca="true" t="shared" si="64" ref="E1372:E1379">D1372*12</f>
        <v>87625.31999999999</v>
      </c>
      <c r="F1372" s="21">
        <f>D1372/2711.9</f>
        <v>2.6926177218924</v>
      </c>
    </row>
    <row r="1373" spans="1:8" ht="12.75">
      <c r="A1373" s="11"/>
      <c r="B1373" s="10" t="s">
        <v>32</v>
      </c>
      <c r="C1373" s="48" t="s">
        <v>33</v>
      </c>
      <c r="D1373" s="49">
        <v>3176.54</v>
      </c>
      <c r="E1373" s="22">
        <f t="shared" si="64"/>
        <v>38118.479999999996</v>
      </c>
      <c r="F1373" s="22">
        <f aca="true" t="shared" si="65" ref="F1373:F1400">D1373/2711.9</f>
        <v>1.1713337512445148</v>
      </c>
      <c r="H1373" s="38"/>
    </row>
    <row r="1374" spans="1:6" ht="12.75">
      <c r="A1374" s="11"/>
      <c r="B1374" s="10" t="s">
        <v>34</v>
      </c>
      <c r="C1374" s="48" t="s">
        <v>33</v>
      </c>
      <c r="D1374" s="49">
        <v>1636.49</v>
      </c>
      <c r="E1374" s="22">
        <f t="shared" si="64"/>
        <v>19637.88</v>
      </c>
      <c r="F1374" s="22">
        <f t="shared" si="65"/>
        <v>0.6034477672480548</v>
      </c>
    </row>
    <row r="1375" spans="1:6" ht="12.75">
      <c r="A1375" s="11"/>
      <c r="B1375" s="10" t="s">
        <v>374</v>
      </c>
      <c r="C1375" s="48" t="s">
        <v>33</v>
      </c>
      <c r="D1375" s="49">
        <v>1447.31</v>
      </c>
      <c r="E1375" s="22">
        <f t="shared" si="64"/>
        <v>17367.72</v>
      </c>
      <c r="F1375" s="22">
        <f t="shared" si="65"/>
        <v>0.5336885578376783</v>
      </c>
    </row>
    <row r="1376" spans="1:6" ht="12.75">
      <c r="A1376" s="11"/>
      <c r="B1376" s="10" t="s">
        <v>375</v>
      </c>
      <c r="C1376" s="48" t="s">
        <v>33</v>
      </c>
      <c r="D1376" s="50">
        <v>702.38</v>
      </c>
      <c r="E1376" s="22">
        <f t="shared" si="64"/>
        <v>8428.56</v>
      </c>
      <c r="F1376" s="22">
        <f t="shared" si="65"/>
        <v>0.25899922563516353</v>
      </c>
    </row>
    <row r="1377" spans="1:6" ht="12.75">
      <c r="A1377" s="11"/>
      <c r="B1377" s="10" t="s">
        <v>36</v>
      </c>
      <c r="C1377" s="48" t="s">
        <v>33</v>
      </c>
      <c r="D1377" s="50">
        <v>127.17</v>
      </c>
      <c r="E1377" s="24">
        <f t="shared" si="64"/>
        <v>1526.04</v>
      </c>
      <c r="F1377" s="24">
        <f t="shared" si="65"/>
        <v>0.04689332202514842</v>
      </c>
    </row>
    <row r="1378" spans="1:8" ht="13.5" thickBot="1">
      <c r="A1378" s="11"/>
      <c r="B1378" s="10" t="s">
        <v>376</v>
      </c>
      <c r="C1378" s="48" t="s">
        <v>33</v>
      </c>
      <c r="D1378" s="49">
        <v>212.22</v>
      </c>
      <c r="E1378" s="22">
        <f t="shared" si="64"/>
        <v>2546.64</v>
      </c>
      <c r="F1378" s="22">
        <f t="shared" si="65"/>
        <v>0.07825509790184003</v>
      </c>
      <c r="H1378" s="38"/>
    </row>
    <row r="1379" spans="1:6" ht="13.5" thickBot="1">
      <c r="A1379" s="18" t="s">
        <v>9</v>
      </c>
      <c r="B1379" s="20" t="s">
        <v>37</v>
      </c>
      <c r="C1379" s="46"/>
      <c r="D1379" s="47">
        <v>10482.13</v>
      </c>
      <c r="E1379" s="21">
        <f t="shared" si="64"/>
        <v>125785.56</v>
      </c>
      <c r="F1379" s="21">
        <f t="shared" si="65"/>
        <v>3.8652347062944794</v>
      </c>
    </row>
    <row r="1380" spans="1:6" ht="12.75">
      <c r="A1380" s="25"/>
      <c r="B1380" s="26" t="s">
        <v>38</v>
      </c>
      <c r="C1380" s="48"/>
      <c r="D1380" s="23"/>
      <c r="E1380" s="23"/>
      <c r="F1380" s="23"/>
    </row>
    <row r="1381" spans="1:6" ht="12.75">
      <c r="A1381" s="25"/>
      <c r="B1381" s="10" t="s">
        <v>432</v>
      </c>
      <c r="C1381" s="48" t="s">
        <v>33</v>
      </c>
      <c r="D1381" s="50">
        <v>9997.83</v>
      </c>
      <c r="E1381" s="24">
        <f>D1381*12</f>
        <v>119973.95999999999</v>
      </c>
      <c r="F1381" s="24">
        <f t="shared" si="65"/>
        <v>3.686651425200044</v>
      </c>
    </row>
    <row r="1382" spans="1:6" ht="12.75">
      <c r="A1382" s="25"/>
      <c r="B1382" s="26" t="s">
        <v>39</v>
      </c>
      <c r="C1382" s="48"/>
      <c r="D1382" s="23"/>
      <c r="E1382" s="23"/>
      <c r="F1382" s="23"/>
    </row>
    <row r="1383" spans="1:6" ht="12.75">
      <c r="A1383" s="25"/>
      <c r="B1383" s="10" t="s">
        <v>389</v>
      </c>
      <c r="C1383" s="48" t="s">
        <v>33</v>
      </c>
      <c r="D1383" s="23" t="s">
        <v>35</v>
      </c>
      <c r="E1383" s="24"/>
      <c r="F1383" s="24"/>
    </row>
    <row r="1384" spans="1:6" ht="12.75">
      <c r="A1384" s="25"/>
      <c r="B1384" s="10" t="s">
        <v>40</v>
      </c>
      <c r="C1384" s="48" t="s">
        <v>33</v>
      </c>
      <c r="D1384" s="50">
        <v>278.2</v>
      </c>
      <c r="E1384" s="24">
        <f>D1384*12</f>
        <v>3338.3999999999996</v>
      </c>
      <c r="F1384" s="24">
        <f t="shared" si="65"/>
        <v>0.1025849035731406</v>
      </c>
    </row>
    <row r="1385" spans="1:6" ht="13.5" thickBot="1">
      <c r="A1385" s="25"/>
      <c r="B1385" s="10" t="s">
        <v>41</v>
      </c>
      <c r="C1385" s="48" t="s">
        <v>33</v>
      </c>
      <c r="D1385" s="50">
        <v>206.1</v>
      </c>
      <c r="E1385" s="24">
        <f>D1385*12</f>
        <v>2473.2</v>
      </c>
      <c r="F1385" s="24">
        <f t="shared" si="65"/>
        <v>0.07599837752129503</v>
      </c>
    </row>
    <row r="1386" spans="1:6" ht="13.5" thickBot="1">
      <c r="A1386" s="18" t="s">
        <v>12</v>
      </c>
      <c r="B1386" s="20" t="s">
        <v>42</v>
      </c>
      <c r="C1386" s="46"/>
      <c r="D1386" s="47">
        <v>5358.75</v>
      </c>
      <c r="E1386" s="21">
        <f>D1386*12</f>
        <v>64305</v>
      </c>
      <c r="F1386" s="21">
        <f t="shared" si="65"/>
        <v>1.9760131273277037</v>
      </c>
    </row>
    <row r="1387" spans="1:6" ht="12.75">
      <c r="A1387" s="25"/>
      <c r="B1387" s="10" t="s">
        <v>379</v>
      </c>
      <c r="C1387" s="48" t="s">
        <v>33</v>
      </c>
      <c r="D1387" s="50">
        <v>2112.57</v>
      </c>
      <c r="E1387" s="24">
        <f>D1387*12</f>
        <v>25350.840000000004</v>
      </c>
      <c r="F1387" s="24">
        <f t="shared" si="65"/>
        <v>0.778999963125484</v>
      </c>
    </row>
    <row r="1388" spans="1:6" ht="12.75">
      <c r="A1388" s="25"/>
      <c r="B1388" s="10" t="s">
        <v>380</v>
      </c>
      <c r="C1388" s="48"/>
      <c r="D1388" s="23"/>
      <c r="E1388" s="23"/>
      <c r="F1388" s="23"/>
    </row>
    <row r="1389" spans="1:6" ht="12.75">
      <c r="A1389" s="25"/>
      <c r="B1389" s="10" t="s">
        <v>433</v>
      </c>
      <c r="C1389" s="48" t="s">
        <v>33</v>
      </c>
      <c r="D1389" s="50">
        <v>669.32</v>
      </c>
      <c r="E1389" s="24">
        <f>D1389*12</f>
        <v>8031.84</v>
      </c>
      <c r="F1389" s="24">
        <f t="shared" si="65"/>
        <v>0.2468085106382979</v>
      </c>
    </row>
    <row r="1390" spans="1:6" ht="12.75">
      <c r="A1390" s="25"/>
      <c r="B1390" s="10" t="s">
        <v>382</v>
      </c>
      <c r="C1390" s="48" t="s">
        <v>33</v>
      </c>
      <c r="D1390" s="50">
        <v>2121.26</v>
      </c>
      <c r="E1390" s="24">
        <f>D1390*12</f>
        <v>25455.120000000003</v>
      </c>
      <c r="F1390" s="24">
        <f t="shared" si="65"/>
        <v>0.7822043585677938</v>
      </c>
    </row>
    <row r="1391" spans="1:6" ht="12.75">
      <c r="A1391" s="25"/>
      <c r="B1391" s="10" t="s">
        <v>43</v>
      </c>
      <c r="C1391" s="48" t="s">
        <v>33</v>
      </c>
      <c r="D1391" s="23" t="s">
        <v>35</v>
      </c>
      <c r="E1391" s="24"/>
      <c r="F1391" s="24"/>
    </row>
    <row r="1392" spans="1:6" ht="12.75">
      <c r="A1392" s="25"/>
      <c r="B1392" s="10" t="s">
        <v>383</v>
      </c>
      <c r="C1392" s="48" t="s">
        <v>33</v>
      </c>
      <c r="D1392" s="23" t="s">
        <v>35</v>
      </c>
      <c r="E1392" s="24"/>
      <c r="F1392" s="24"/>
    </row>
    <row r="1393" spans="1:6" ht="13.5" thickBot="1">
      <c r="A1393" s="25"/>
      <c r="B1393" s="10" t="s">
        <v>44</v>
      </c>
      <c r="C1393" s="48" t="s">
        <v>33</v>
      </c>
      <c r="D1393" s="50">
        <v>455.6</v>
      </c>
      <c r="E1393" s="24">
        <f>D1393*12</f>
        <v>5467.200000000001</v>
      </c>
      <c r="F1393" s="24">
        <f t="shared" si="65"/>
        <v>0.16800029499612817</v>
      </c>
    </row>
    <row r="1394" spans="1:6" ht="13.5" thickBot="1">
      <c r="A1394" s="18"/>
      <c r="B1394" s="27" t="s">
        <v>45</v>
      </c>
      <c r="C1394" s="28" t="s">
        <v>33</v>
      </c>
      <c r="D1394" s="47">
        <v>23142.99</v>
      </c>
      <c r="E1394" s="21">
        <f>D1394*12</f>
        <v>277715.88</v>
      </c>
      <c r="F1394" s="21">
        <f t="shared" si="65"/>
        <v>8.533865555514584</v>
      </c>
    </row>
    <row r="1395" spans="1:6" ht="12.75">
      <c r="A1395" s="29" t="s">
        <v>14</v>
      </c>
      <c r="B1395" s="30" t="s">
        <v>373</v>
      </c>
      <c r="C1395" s="31" t="s">
        <v>33</v>
      </c>
      <c r="D1395" s="51">
        <v>2449.93</v>
      </c>
      <c r="E1395" s="32">
        <f>D1395*12</f>
        <v>29399.159999999996</v>
      </c>
      <c r="F1395" s="32">
        <f t="shared" si="65"/>
        <v>0.9033998303772262</v>
      </c>
    </row>
    <row r="1396" spans="1:8" ht="12.75">
      <c r="A1396" s="29" t="s">
        <v>16</v>
      </c>
      <c r="B1396" s="30" t="s">
        <v>267</v>
      </c>
      <c r="C1396" s="31" t="s">
        <v>33</v>
      </c>
      <c r="D1396" s="51">
        <v>2000</v>
      </c>
      <c r="E1396" s="32">
        <f>D1396*12</f>
        <v>24000</v>
      </c>
      <c r="F1396" s="32">
        <f t="shared" si="65"/>
        <v>0.7374903204395442</v>
      </c>
      <c r="H1396" s="37"/>
    </row>
    <row r="1397" spans="1:8" ht="13.5" thickBot="1">
      <c r="A1397" s="29" t="s">
        <v>18</v>
      </c>
      <c r="B1397" s="30" t="s">
        <v>46</v>
      </c>
      <c r="C1397" s="31" t="s">
        <v>33</v>
      </c>
      <c r="D1397" s="33" t="s">
        <v>35</v>
      </c>
      <c r="E1397" s="33"/>
      <c r="F1397" s="33"/>
      <c r="H1397" s="37"/>
    </row>
    <row r="1398" spans="1:6" ht="17.25" customHeight="1" thickBot="1">
      <c r="A1398" s="18"/>
      <c r="B1398" s="20" t="s">
        <v>47</v>
      </c>
      <c r="C1398" s="34" t="s">
        <v>33</v>
      </c>
      <c r="D1398" s="52">
        <v>27592.92</v>
      </c>
      <c r="E1398" s="35">
        <f>D1398*12</f>
        <v>331115.04</v>
      </c>
      <c r="F1398" s="35">
        <f t="shared" si="65"/>
        <v>10.174755706331354</v>
      </c>
    </row>
    <row r="1399" spans="1:6" ht="14.25" customHeight="1" thickBot="1">
      <c r="A1399" s="29" t="s">
        <v>21</v>
      </c>
      <c r="B1399" s="30" t="s">
        <v>384</v>
      </c>
      <c r="C1399" s="31" t="s">
        <v>33</v>
      </c>
      <c r="D1399" s="51">
        <v>827.79</v>
      </c>
      <c r="E1399" s="32">
        <f>D1399*12</f>
        <v>9933.48</v>
      </c>
      <c r="F1399" s="32">
        <f t="shared" si="65"/>
        <v>0.30524355617832516</v>
      </c>
    </row>
    <row r="1400" spans="1:6" ht="20.25" customHeight="1" thickBot="1">
      <c r="A1400" s="18" t="s">
        <v>23</v>
      </c>
      <c r="B1400" s="20" t="s">
        <v>48</v>
      </c>
      <c r="C1400" s="34" t="s">
        <v>33</v>
      </c>
      <c r="D1400" s="52">
        <v>28420.71</v>
      </c>
      <c r="E1400" s="35">
        <f>D1400*12</f>
        <v>341048.52</v>
      </c>
      <c r="F1400" s="35">
        <f t="shared" si="65"/>
        <v>10.47999926250968</v>
      </c>
    </row>
    <row r="1402" ht="31.5" customHeight="1">
      <c r="F1402" s="36" t="s">
        <v>155</v>
      </c>
    </row>
    <row r="1403" spans="1:4" s="2" customFormat="1" ht="15">
      <c r="A1403" s="61" t="s">
        <v>0</v>
      </c>
      <c r="B1403" s="61"/>
      <c r="C1403" s="61"/>
      <c r="D1403" s="61"/>
    </row>
    <row r="1404" spans="1:4" ht="12.75">
      <c r="A1404" s="62" t="s">
        <v>156</v>
      </c>
      <c r="B1404" s="62"/>
      <c r="C1404" s="62"/>
      <c r="D1404" s="62"/>
    </row>
    <row r="1405" spans="1:4" ht="13.5" customHeight="1">
      <c r="A1405" s="63" t="s">
        <v>2</v>
      </c>
      <c r="B1405" s="63"/>
      <c r="C1405" s="63"/>
      <c r="D1405" s="63"/>
    </row>
    <row r="1406" ht="12.75">
      <c r="A1406" s="3" t="s">
        <v>157</v>
      </c>
    </row>
    <row r="1407" ht="12.75">
      <c r="A1407" s="3" t="s">
        <v>58</v>
      </c>
    </row>
    <row r="1408" ht="12.75">
      <c r="A1408" s="4" t="s">
        <v>158</v>
      </c>
    </row>
    <row r="1409" spans="1:4" ht="11.25" customHeight="1">
      <c r="A1409" s="5" t="s">
        <v>6</v>
      </c>
      <c r="B1409" s="6" t="s">
        <v>7</v>
      </c>
      <c r="C1409" s="7" t="s">
        <v>8</v>
      </c>
      <c r="D1409" s="8">
        <v>226</v>
      </c>
    </row>
    <row r="1410" spans="1:4" ht="10.5" customHeight="1">
      <c r="A1410" s="9" t="s">
        <v>9</v>
      </c>
      <c r="B1410" s="10" t="s">
        <v>10</v>
      </c>
      <c r="C1410" s="11" t="s">
        <v>11</v>
      </c>
      <c r="D1410" s="12">
        <v>0</v>
      </c>
    </row>
    <row r="1411" spans="1:4" ht="10.5" customHeight="1">
      <c r="A1411" s="9" t="s">
        <v>12</v>
      </c>
      <c r="B1411" s="10" t="s">
        <v>13</v>
      </c>
      <c r="C1411" s="11" t="s">
        <v>8</v>
      </c>
      <c r="D1411" s="14">
        <v>1.33</v>
      </c>
    </row>
    <row r="1412" spans="1:4" ht="10.5" customHeight="1">
      <c r="A1412" s="9" t="s">
        <v>14</v>
      </c>
      <c r="B1412" s="10" t="s">
        <v>15</v>
      </c>
      <c r="C1412" s="11" t="s">
        <v>8</v>
      </c>
      <c r="D1412" s="14">
        <v>0.79</v>
      </c>
    </row>
    <row r="1413" spans="1:4" ht="10.5" customHeight="1">
      <c r="A1413" s="9" t="s">
        <v>16</v>
      </c>
      <c r="B1413" s="10" t="s">
        <v>17</v>
      </c>
      <c r="C1413" s="11" t="s">
        <v>8</v>
      </c>
      <c r="D1413" s="12">
        <v>0</v>
      </c>
    </row>
    <row r="1414" spans="1:4" ht="10.5" customHeight="1">
      <c r="A1414" s="9" t="s">
        <v>18</v>
      </c>
      <c r="B1414" s="10" t="s">
        <v>19</v>
      </c>
      <c r="C1414" s="11" t="s">
        <v>20</v>
      </c>
      <c r="D1414" s="13">
        <v>897.5</v>
      </c>
    </row>
    <row r="1415" spans="1:4" ht="12.75">
      <c r="A1415" s="9" t="s">
        <v>21</v>
      </c>
      <c r="B1415" s="10" t="s">
        <v>22</v>
      </c>
      <c r="C1415" s="11" t="s">
        <v>20</v>
      </c>
      <c r="D1415" s="12">
        <v>0</v>
      </c>
    </row>
    <row r="1416" spans="1:4" ht="10.5" customHeight="1">
      <c r="A1416" s="9" t="s">
        <v>23</v>
      </c>
      <c r="B1416" s="10" t="s">
        <v>24</v>
      </c>
      <c r="C1416" s="11" t="s">
        <v>20</v>
      </c>
      <c r="D1416" s="12">
        <v>2250</v>
      </c>
    </row>
    <row r="1417" spans="1:4" ht="12.75">
      <c r="A1417" s="9" t="s">
        <v>25</v>
      </c>
      <c r="B1417" s="10" t="s">
        <v>26</v>
      </c>
      <c r="C1417" s="11" t="s">
        <v>20</v>
      </c>
      <c r="D1417" s="13">
        <v>397.5</v>
      </c>
    </row>
    <row r="1418" spans="1:4" ht="10.5" customHeight="1" thickBot="1">
      <c r="A1418" s="15"/>
      <c r="B1418" s="16"/>
      <c r="C1418" s="17"/>
      <c r="D1418" s="17"/>
    </row>
    <row r="1419" spans="1:6" ht="24.75" customHeight="1" thickBot="1">
      <c r="A1419" s="18" t="s">
        <v>27</v>
      </c>
      <c r="B1419" s="19" t="s">
        <v>28</v>
      </c>
      <c r="C1419" s="19" t="s">
        <v>29</v>
      </c>
      <c r="D1419" s="18" t="s">
        <v>30</v>
      </c>
      <c r="E1419" s="18" t="s">
        <v>264</v>
      </c>
      <c r="F1419" s="18" t="s">
        <v>265</v>
      </c>
    </row>
    <row r="1420" spans="1:6" ht="13.5" thickBot="1">
      <c r="A1420" s="18" t="s">
        <v>6</v>
      </c>
      <c r="B1420" s="20" t="s">
        <v>31</v>
      </c>
      <c r="C1420" s="46"/>
      <c r="D1420" s="47">
        <v>16897.33</v>
      </c>
      <c r="E1420" s="21">
        <f aca="true" t="shared" si="66" ref="E1420:E1427">D1420*12</f>
        <v>202767.96000000002</v>
      </c>
      <c r="F1420" s="21">
        <f>D1420/4632.7</f>
        <v>3.647404321454012</v>
      </c>
    </row>
    <row r="1421" spans="1:6" ht="12.75">
      <c r="A1421" s="11"/>
      <c r="B1421" s="10" t="s">
        <v>32</v>
      </c>
      <c r="C1421" s="48" t="s">
        <v>33</v>
      </c>
      <c r="D1421" s="49">
        <v>8377.32</v>
      </c>
      <c r="E1421" s="22">
        <f t="shared" si="66"/>
        <v>100527.84</v>
      </c>
      <c r="F1421" s="22">
        <f aca="true" t="shared" si="67" ref="F1421:F1448">D1421/4632.7</f>
        <v>1.8083018542102878</v>
      </c>
    </row>
    <row r="1422" spans="1:6" ht="12.75">
      <c r="A1422" s="11"/>
      <c r="B1422" s="10" t="s">
        <v>34</v>
      </c>
      <c r="C1422" s="48" t="s">
        <v>33</v>
      </c>
      <c r="D1422" s="50">
        <v>859.82</v>
      </c>
      <c r="E1422" s="22">
        <f t="shared" si="66"/>
        <v>10317.84</v>
      </c>
      <c r="F1422" s="22">
        <f t="shared" si="67"/>
        <v>0.1855980313855851</v>
      </c>
    </row>
    <row r="1423" spans="1:6" ht="12.75">
      <c r="A1423" s="11"/>
      <c r="B1423" s="10" t="s">
        <v>374</v>
      </c>
      <c r="C1423" s="48" t="s">
        <v>33</v>
      </c>
      <c r="D1423" s="49">
        <v>4180.7</v>
      </c>
      <c r="E1423" s="22">
        <f t="shared" si="66"/>
        <v>50168.399999999994</v>
      </c>
      <c r="F1423" s="22">
        <f t="shared" si="67"/>
        <v>0.9024327066289637</v>
      </c>
    </row>
    <row r="1424" spans="1:6" ht="12.75">
      <c r="A1424" s="11"/>
      <c r="B1424" s="10" t="s">
        <v>375</v>
      </c>
      <c r="C1424" s="48" t="s">
        <v>33</v>
      </c>
      <c r="D1424" s="49">
        <v>1199.87</v>
      </c>
      <c r="E1424" s="22">
        <f t="shared" si="66"/>
        <v>14398.439999999999</v>
      </c>
      <c r="F1424" s="22">
        <f t="shared" si="67"/>
        <v>0.25900015109979063</v>
      </c>
    </row>
    <row r="1425" spans="1:6" ht="12.75">
      <c r="A1425" s="11"/>
      <c r="B1425" s="10" t="s">
        <v>36</v>
      </c>
      <c r="C1425" s="48" t="s">
        <v>33</v>
      </c>
      <c r="D1425" s="50">
        <v>208.81</v>
      </c>
      <c r="E1425" s="24">
        <f t="shared" si="66"/>
        <v>2505.7200000000003</v>
      </c>
      <c r="F1425" s="24">
        <f t="shared" si="67"/>
        <v>0.04507306754160641</v>
      </c>
    </row>
    <row r="1426" spans="1:6" ht="13.5" thickBot="1">
      <c r="A1426" s="11"/>
      <c r="B1426" s="10" t="s">
        <v>376</v>
      </c>
      <c r="C1426" s="48" t="s">
        <v>33</v>
      </c>
      <c r="D1426" s="49">
        <v>2070.82</v>
      </c>
      <c r="E1426" s="22">
        <f t="shared" si="66"/>
        <v>24849.840000000004</v>
      </c>
      <c r="F1426" s="22">
        <f t="shared" si="67"/>
        <v>0.44700066915621567</v>
      </c>
    </row>
    <row r="1427" spans="1:6" ht="13.5" thickBot="1">
      <c r="A1427" s="18" t="s">
        <v>9</v>
      </c>
      <c r="B1427" s="20" t="s">
        <v>37</v>
      </c>
      <c r="C1427" s="46"/>
      <c r="D1427" s="47">
        <v>7411.27</v>
      </c>
      <c r="E1427" s="21">
        <f t="shared" si="66"/>
        <v>88935.24</v>
      </c>
      <c r="F1427" s="21">
        <f t="shared" si="67"/>
        <v>1.5997733503140719</v>
      </c>
    </row>
    <row r="1428" spans="1:6" ht="12.75">
      <c r="A1428" s="25"/>
      <c r="B1428" s="26" t="s">
        <v>38</v>
      </c>
      <c r="C1428" s="48"/>
      <c r="D1428" s="23"/>
      <c r="E1428" s="23"/>
      <c r="F1428" s="23"/>
    </row>
    <row r="1429" spans="1:6" ht="12.75">
      <c r="A1429" s="25"/>
      <c r="B1429" s="10" t="s">
        <v>410</v>
      </c>
      <c r="C1429" s="48" t="s">
        <v>33</v>
      </c>
      <c r="D1429" s="50">
        <v>6868.07</v>
      </c>
      <c r="E1429" s="24">
        <f>D1429*12</f>
        <v>82416.84</v>
      </c>
      <c r="F1429" s="24">
        <f t="shared" si="67"/>
        <v>1.482519912793835</v>
      </c>
    </row>
    <row r="1430" spans="1:6" ht="12.75">
      <c r="A1430" s="25"/>
      <c r="B1430" s="26" t="s">
        <v>39</v>
      </c>
      <c r="C1430" s="48"/>
      <c r="D1430" s="23"/>
      <c r="E1430" s="23"/>
      <c r="F1430" s="23"/>
    </row>
    <row r="1431" spans="1:6" ht="12.75">
      <c r="A1431" s="25"/>
      <c r="B1431" s="10" t="s">
        <v>389</v>
      </c>
      <c r="C1431" s="48" t="s">
        <v>33</v>
      </c>
      <c r="D1431" s="23" t="s">
        <v>35</v>
      </c>
      <c r="E1431" s="24"/>
      <c r="F1431" s="24"/>
    </row>
    <row r="1432" spans="1:6" ht="12.75">
      <c r="A1432" s="25"/>
      <c r="B1432" s="10" t="s">
        <v>40</v>
      </c>
      <c r="C1432" s="48" t="s">
        <v>33</v>
      </c>
      <c r="D1432" s="50">
        <v>191.11</v>
      </c>
      <c r="E1432" s="24">
        <f>D1432*12</f>
        <v>2293.32</v>
      </c>
      <c r="F1432" s="24">
        <f t="shared" si="67"/>
        <v>0.041252401407386625</v>
      </c>
    </row>
    <row r="1433" spans="1:6" ht="13.5" thickBot="1">
      <c r="A1433" s="25"/>
      <c r="B1433" s="10" t="s">
        <v>41</v>
      </c>
      <c r="C1433" s="48" t="s">
        <v>33</v>
      </c>
      <c r="D1433" s="50">
        <v>352.09</v>
      </c>
      <c r="E1433" s="24">
        <f>D1433*12</f>
        <v>4225.08</v>
      </c>
      <c r="F1433" s="24">
        <f t="shared" si="67"/>
        <v>0.07600103611284996</v>
      </c>
    </row>
    <row r="1434" spans="1:6" ht="13.5" thickBot="1">
      <c r="A1434" s="18" t="s">
        <v>12</v>
      </c>
      <c r="B1434" s="20" t="s">
        <v>42</v>
      </c>
      <c r="C1434" s="46"/>
      <c r="D1434" s="47">
        <v>9414.48</v>
      </c>
      <c r="E1434" s="21">
        <f>D1434*12</f>
        <v>112973.76</v>
      </c>
      <c r="F1434" s="21">
        <f t="shared" si="67"/>
        <v>2.032179938264943</v>
      </c>
    </row>
    <row r="1435" spans="1:6" ht="12.75">
      <c r="A1435" s="25"/>
      <c r="B1435" s="10" t="s">
        <v>379</v>
      </c>
      <c r="C1435" s="48" t="s">
        <v>33</v>
      </c>
      <c r="D1435" s="50">
        <v>3608.87</v>
      </c>
      <c r="E1435" s="24">
        <f>D1435*12</f>
        <v>43306.44</v>
      </c>
      <c r="F1435" s="24">
        <f t="shared" si="67"/>
        <v>0.7789992876724157</v>
      </c>
    </row>
    <row r="1436" spans="1:6" ht="12.75">
      <c r="A1436" s="25"/>
      <c r="B1436" s="10" t="s">
        <v>380</v>
      </c>
      <c r="C1436" s="48"/>
      <c r="D1436" s="23"/>
      <c r="E1436" s="23"/>
      <c r="F1436" s="23"/>
    </row>
    <row r="1437" spans="1:6" ht="12.75">
      <c r="A1437" s="25"/>
      <c r="B1437" s="10" t="s">
        <v>434</v>
      </c>
      <c r="C1437" s="48" t="s">
        <v>33</v>
      </c>
      <c r="D1437" s="50">
        <v>1088.25</v>
      </c>
      <c r="E1437" s="24">
        <f>D1437*12</f>
        <v>13059</v>
      </c>
      <c r="F1437" s="24">
        <f t="shared" si="67"/>
        <v>0.23490621020139443</v>
      </c>
    </row>
    <row r="1438" spans="1:6" ht="12.75">
      <c r="A1438" s="25"/>
      <c r="B1438" s="10" t="s">
        <v>382</v>
      </c>
      <c r="C1438" s="48" t="s">
        <v>33</v>
      </c>
      <c r="D1438" s="50">
        <v>3939.07</v>
      </c>
      <c r="E1438" s="24">
        <f>D1438*12</f>
        <v>47268.840000000004</v>
      </c>
      <c r="F1438" s="24">
        <f t="shared" si="67"/>
        <v>0.8502752174757702</v>
      </c>
    </row>
    <row r="1439" spans="1:6" ht="12.75">
      <c r="A1439" s="25"/>
      <c r="B1439" s="10" t="s">
        <v>43</v>
      </c>
      <c r="C1439" s="48" t="s">
        <v>33</v>
      </c>
      <c r="D1439" s="23" t="s">
        <v>35</v>
      </c>
      <c r="E1439" s="24"/>
      <c r="F1439" s="24"/>
    </row>
    <row r="1440" spans="1:6" ht="12.75">
      <c r="A1440" s="25"/>
      <c r="B1440" s="10" t="s">
        <v>383</v>
      </c>
      <c r="C1440" s="48" t="s">
        <v>33</v>
      </c>
      <c r="D1440" s="23" t="s">
        <v>35</v>
      </c>
      <c r="E1440" s="24"/>
      <c r="F1440" s="24"/>
    </row>
    <row r="1441" spans="1:6" ht="13.5" thickBot="1">
      <c r="A1441" s="25"/>
      <c r="B1441" s="10" t="s">
        <v>44</v>
      </c>
      <c r="C1441" s="48" t="s">
        <v>33</v>
      </c>
      <c r="D1441" s="50">
        <v>778.29</v>
      </c>
      <c r="E1441" s="24">
        <f>D1441*12</f>
        <v>9339.48</v>
      </c>
      <c r="F1441" s="24">
        <f t="shared" si="67"/>
        <v>0.16799922291536254</v>
      </c>
    </row>
    <row r="1442" spans="1:6" ht="13.5" thickBot="1">
      <c r="A1442" s="18"/>
      <c r="B1442" s="27" t="s">
        <v>45</v>
      </c>
      <c r="C1442" s="28" t="s">
        <v>33</v>
      </c>
      <c r="D1442" s="47">
        <v>33723.08</v>
      </c>
      <c r="E1442" s="21">
        <f>D1442*12</f>
        <v>404676.96</v>
      </c>
      <c r="F1442" s="21">
        <f t="shared" si="67"/>
        <v>7.279357610033027</v>
      </c>
    </row>
    <row r="1443" spans="1:6" ht="12.75">
      <c r="A1443" s="29" t="s">
        <v>14</v>
      </c>
      <c r="B1443" s="30" t="s">
        <v>373</v>
      </c>
      <c r="C1443" s="31" t="s">
        <v>33</v>
      </c>
      <c r="D1443" s="51">
        <v>4185.18</v>
      </c>
      <c r="E1443" s="32">
        <f>D1443*12</f>
        <v>50222.16</v>
      </c>
      <c r="F1443" s="32">
        <f t="shared" si="67"/>
        <v>0.9033997452889245</v>
      </c>
    </row>
    <row r="1444" spans="1:6" ht="12.75">
      <c r="A1444" s="29" t="s">
        <v>16</v>
      </c>
      <c r="B1444" s="30" t="s">
        <v>267</v>
      </c>
      <c r="C1444" s="31" t="s">
        <v>33</v>
      </c>
      <c r="D1444" s="51">
        <v>9228.34</v>
      </c>
      <c r="E1444" s="32">
        <f>D1444*12</f>
        <v>110740.08</v>
      </c>
      <c r="F1444" s="32">
        <f t="shared" si="67"/>
        <v>1.99200034537095</v>
      </c>
    </row>
    <row r="1445" spans="1:6" ht="13.5" thickBot="1">
      <c r="A1445" s="29" t="s">
        <v>18</v>
      </c>
      <c r="B1445" s="30" t="s">
        <v>46</v>
      </c>
      <c r="C1445" s="31" t="s">
        <v>33</v>
      </c>
      <c r="D1445" s="33" t="s">
        <v>35</v>
      </c>
      <c r="E1445" s="33"/>
      <c r="F1445" s="33"/>
    </row>
    <row r="1446" spans="1:6" ht="17.25" customHeight="1" thickBot="1">
      <c r="A1446" s="18"/>
      <c r="B1446" s="20" t="s">
        <v>47</v>
      </c>
      <c r="C1446" s="34" t="s">
        <v>33</v>
      </c>
      <c r="D1446" s="52">
        <v>47136.6</v>
      </c>
      <c r="E1446" s="35">
        <f>D1446*12</f>
        <v>565639.2</v>
      </c>
      <c r="F1446" s="35">
        <f t="shared" si="67"/>
        <v>10.1747577006929</v>
      </c>
    </row>
    <row r="1447" spans="1:6" ht="14.25" customHeight="1" thickBot="1">
      <c r="A1447" s="29" t="s">
        <v>21</v>
      </c>
      <c r="B1447" s="30" t="s">
        <v>384</v>
      </c>
      <c r="C1447" s="31" t="s">
        <v>33</v>
      </c>
      <c r="D1447" s="51">
        <v>1414.1</v>
      </c>
      <c r="E1447" s="32">
        <f>D1447*12</f>
        <v>16969.199999999997</v>
      </c>
      <c r="F1447" s="32">
        <f t="shared" si="67"/>
        <v>0.3052431627344745</v>
      </c>
    </row>
    <row r="1448" spans="1:6" ht="20.25" customHeight="1" thickBot="1">
      <c r="A1448" s="18" t="s">
        <v>23</v>
      </c>
      <c r="B1448" s="20" t="s">
        <v>48</v>
      </c>
      <c r="C1448" s="34" t="s">
        <v>33</v>
      </c>
      <c r="D1448" s="52">
        <v>48550.7</v>
      </c>
      <c r="E1448" s="35">
        <f>D1448*12</f>
        <v>582608.3999999999</v>
      </c>
      <c r="F1448" s="35">
        <f t="shared" si="67"/>
        <v>10.480000863427374</v>
      </c>
    </row>
    <row r="1450" ht="31.5" customHeight="1">
      <c r="F1450" s="36" t="s">
        <v>159</v>
      </c>
    </row>
    <row r="1451" spans="1:4" s="2" customFormat="1" ht="15">
      <c r="A1451" s="61" t="s">
        <v>0</v>
      </c>
      <c r="B1451" s="61"/>
      <c r="C1451" s="61"/>
      <c r="D1451" s="61"/>
    </row>
    <row r="1452" spans="1:4" ht="12.75">
      <c r="A1452" s="62" t="s">
        <v>160</v>
      </c>
      <c r="B1452" s="62"/>
      <c r="C1452" s="62"/>
      <c r="D1452" s="62"/>
    </row>
    <row r="1453" spans="1:4" ht="13.5" customHeight="1">
      <c r="A1453" s="63" t="s">
        <v>2</v>
      </c>
      <c r="B1453" s="63"/>
      <c r="C1453" s="63"/>
      <c r="D1453" s="63"/>
    </row>
    <row r="1454" ht="12.75">
      <c r="A1454" s="3" t="s">
        <v>161</v>
      </c>
    </row>
    <row r="1455" ht="12.75">
      <c r="A1455" s="3" t="s">
        <v>58</v>
      </c>
    </row>
    <row r="1456" ht="12.75">
      <c r="A1456" s="4" t="s">
        <v>162</v>
      </c>
    </row>
    <row r="1457" spans="1:4" ht="11.25" customHeight="1">
      <c r="A1457" s="5" t="s">
        <v>6</v>
      </c>
      <c r="B1457" s="6" t="s">
        <v>7</v>
      </c>
      <c r="C1457" s="7" t="s">
        <v>8</v>
      </c>
      <c r="D1457" s="8">
        <v>339</v>
      </c>
    </row>
    <row r="1458" spans="1:4" ht="10.5" customHeight="1">
      <c r="A1458" s="9" t="s">
        <v>9</v>
      </c>
      <c r="B1458" s="10" t="s">
        <v>10</v>
      </c>
      <c r="C1458" s="11" t="s">
        <v>11</v>
      </c>
      <c r="D1458" s="12">
        <v>0</v>
      </c>
    </row>
    <row r="1459" spans="1:4" ht="10.5" customHeight="1">
      <c r="A1459" s="9" t="s">
        <v>12</v>
      </c>
      <c r="B1459" s="10" t="s">
        <v>13</v>
      </c>
      <c r="C1459" s="11" t="s">
        <v>8</v>
      </c>
      <c r="D1459" s="14">
        <v>1.79</v>
      </c>
    </row>
    <row r="1460" spans="1:4" ht="10.5" customHeight="1">
      <c r="A1460" s="9" t="s">
        <v>14</v>
      </c>
      <c r="B1460" s="10" t="s">
        <v>15</v>
      </c>
      <c r="C1460" s="11" t="s">
        <v>8</v>
      </c>
      <c r="D1460" s="14">
        <v>1.01</v>
      </c>
    </row>
    <row r="1461" spans="1:4" ht="10.5" customHeight="1">
      <c r="A1461" s="9" t="s">
        <v>16</v>
      </c>
      <c r="B1461" s="10" t="s">
        <v>17</v>
      </c>
      <c r="C1461" s="11" t="s">
        <v>8</v>
      </c>
      <c r="D1461" s="12">
        <v>0</v>
      </c>
    </row>
    <row r="1462" spans="1:4" ht="10.5" customHeight="1">
      <c r="A1462" s="9" t="s">
        <v>18</v>
      </c>
      <c r="B1462" s="10" t="s">
        <v>19</v>
      </c>
      <c r="C1462" s="11" t="s">
        <v>20</v>
      </c>
      <c r="D1462" s="13">
        <v>1079.5</v>
      </c>
    </row>
    <row r="1463" spans="1:4" ht="12.75">
      <c r="A1463" s="9" t="s">
        <v>21</v>
      </c>
      <c r="B1463" s="10" t="s">
        <v>22</v>
      </c>
      <c r="C1463" s="11" t="s">
        <v>20</v>
      </c>
      <c r="D1463" s="12">
        <v>0</v>
      </c>
    </row>
    <row r="1464" spans="1:4" ht="10.5" customHeight="1">
      <c r="A1464" s="9" t="s">
        <v>23</v>
      </c>
      <c r="B1464" s="10" t="s">
        <v>24</v>
      </c>
      <c r="C1464" s="11" t="s">
        <v>20</v>
      </c>
      <c r="D1464" s="12">
        <v>3270</v>
      </c>
    </row>
    <row r="1465" spans="1:4" ht="12.75">
      <c r="A1465" s="9" t="s">
        <v>25</v>
      </c>
      <c r="B1465" s="10" t="s">
        <v>26</v>
      </c>
      <c r="C1465" s="11" t="s">
        <v>20</v>
      </c>
      <c r="D1465" s="13">
        <v>583.5</v>
      </c>
    </row>
    <row r="1466" spans="1:4" ht="10.5" customHeight="1" thickBot="1">
      <c r="A1466" s="15"/>
      <c r="B1466" s="16"/>
      <c r="C1466" s="17"/>
      <c r="D1466" s="17"/>
    </row>
    <row r="1467" spans="1:6" ht="24.75" customHeight="1" thickBot="1">
      <c r="A1467" s="18" t="s">
        <v>27</v>
      </c>
      <c r="B1467" s="19" t="s">
        <v>28</v>
      </c>
      <c r="C1467" s="19" t="s">
        <v>29</v>
      </c>
      <c r="D1467" s="18" t="s">
        <v>30</v>
      </c>
      <c r="E1467" s="18" t="s">
        <v>264</v>
      </c>
      <c r="F1467" s="18" t="s">
        <v>265</v>
      </c>
    </row>
    <row r="1468" spans="1:6" ht="13.5" thickBot="1">
      <c r="A1468" s="18" t="s">
        <v>6</v>
      </c>
      <c r="B1468" s="20" t="s">
        <v>31</v>
      </c>
      <c r="C1468" s="46"/>
      <c r="D1468" s="47">
        <v>26128.94</v>
      </c>
      <c r="E1468" s="21">
        <f aca="true" t="shared" si="68" ref="E1468:E1475">D1468*12</f>
        <v>313547.27999999997</v>
      </c>
      <c r="F1468" s="21">
        <f>D1468/6211.5</f>
        <v>4.2065427030507925</v>
      </c>
    </row>
    <row r="1469" spans="1:6" ht="12.75">
      <c r="A1469" s="11"/>
      <c r="B1469" s="10" t="s">
        <v>32</v>
      </c>
      <c r="C1469" s="48" t="s">
        <v>33</v>
      </c>
      <c r="D1469" s="49">
        <v>12674.65</v>
      </c>
      <c r="E1469" s="22">
        <f t="shared" si="68"/>
        <v>152095.8</v>
      </c>
      <c r="F1469" s="22">
        <f aca="true" t="shared" si="69" ref="F1469:F1496">D1469/6211.5</f>
        <v>2.040513563551477</v>
      </c>
    </row>
    <row r="1470" spans="1:6" ht="12.75">
      <c r="A1470" s="11"/>
      <c r="B1470" s="10" t="s">
        <v>34</v>
      </c>
      <c r="C1470" s="48" t="s">
        <v>33</v>
      </c>
      <c r="D1470" s="49">
        <v>3182.48</v>
      </c>
      <c r="E1470" s="22">
        <f t="shared" si="68"/>
        <v>38189.76</v>
      </c>
      <c r="F1470" s="22">
        <f t="shared" si="69"/>
        <v>0.5123528938259679</v>
      </c>
    </row>
    <row r="1471" spans="1:6" ht="12.75">
      <c r="A1471" s="11"/>
      <c r="B1471" s="10" t="s">
        <v>374</v>
      </c>
      <c r="C1471" s="48" t="s">
        <v>33</v>
      </c>
      <c r="D1471" s="49">
        <v>5605.46</v>
      </c>
      <c r="E1471" s="22">
        <f t="shared" si="68"/>
        <v>67265.52</v>
      </c>
      <c r="F1471" s="22">
        <f t="shared" si="69"/>
        <v>0.9024325847218868</v>
      </c>
    </row>
    <row r="1472" spans="1:6" ht="12.75">
      <c r="A1472" s="11"/>
      <c r="B1472" s="10" t="s">
        <v>375</v>
      </c>
      <c r="C1472" s="48" t="s">
        <v>33</v>
      </c>
      <c r="D1472" s="49">
        <v>1608.78</v>
      </c>
      <c r="E1472" s="22">
        <f t="shared" si="68"/>
        <v>19305.36</v>
      </c>
      <c r="F1472" s="22">
        <f t="shared" si="69"/>
        <v>0.2590002414875634</v>
      </c>
    </row>
    <row r="1473" spans="1:6" ht="12.75">
      <c r="A1473" s="11"/>
      <c r="B1473" s="10" t="s">
        <v>36</v>
      </c>
      <c r="C1473" s="48" t="s">
        <v>33</v>
      </c>
      <c r="D1473" s="50">
        <v>281.03</v>
      </c>
      <c r="E1473" s="24">
        <f t="shared" si="68"/>
        <v>3372.3599999999997</v>
      </c>
      <c r="F1473" s="24">
        <f t="shared" si="69"/>
        <v>0.04524349995975207</v>
      </c>
    </row>
    <row r="1474" spans="1:6" ht="13.5" thickBot="1">
      <c r="A1474" s="11"/>
      <c r="B1474" s="10" t="s">
        <v>376</v>
      </c>
      <c r="C1474" s="48" t="s">
        <v>33</v>
      </c>
      <c r="D1474" s="49">
        <v>2776.54</v>
      </c>
      <c r="E1474" s="22">
        <f t="shared" si="68"/>
        <v>33318.479999999996</v>
      </c>
      <c r="F1474" s="22">
        <f t="shared" si="69"/>
        <v>0.4469999195041455</v>
      </c>
    </row>
    <row r="1475" spans="1:6" ht="13.5" thickBot="1">
      <c r="A1475" s="18" t="s">
        <v>9</v>
      </c>
      <c r="B1475" s="20" t="s">
        <v>37</v>
      </c>
      <c r="C1475" s="46"/>
      <c r="D1475" s="47">
        <v>9497.11</v>
      </c>
      <c r="E1475" s="21">
        <f t="shared" si="68"/>
        <v>113965.32</v>
      </c>
      <c r="F1475" s="21">
        <f t="shared" si="69"/>
        <v>1.5289559687676086</v>
      </c>
    </row>
    <row r="1476" spans="1:6" ht="12.75">
      <c r="A1476" s="25"/>
      <c r="B1476" s="26" t="s">
        <v>38</v>
      </c>
      <c r="C1476" s="48"/>
      <c r="D1476" s="23"/>
      <c r="E1476" s="23"/>
      <c r="F1476" s="23"/>
    </row>
    <row r="1477" spans="1:6" ht="12.75">
      <c r="A1477" s="25"/>
      <c r="B1477" s="10" t="s">
        <v>435</v>
      </c>
      <c r="C1477" s="48" t="s">
        <v>33</v>
      </c>
      <c r="D1477" s="50">
        <v>8780.7</v>
      </c>
      <c r="E1477" s="24">
        <f>D1477*12</f>
        <v>105368.40000000001</v>
      </c>
      <c r="F1477" s="24">
        <f t="shared" si="69"/>
        <v>1.4136198985752235</v>
      </c>
    </row>
    <row r="1478" spans="1:6" ht="12.75">
      <c r="A1478" s="25"/>
      <c r="B1478" s="26" t="s">
        <v>39</v>
      </c>
      <c r="C1478" s="48"/>
      <c r="D1478" s="23"/>
      <c r="E1478" s="23"/>
      <c r="F1478" s="23"/>
    </row>
    <row r="1479" spans="1:6" ht="12.75">
      <c r="A1479" s="25"/>
      <c r="B1479" s="10" t="s">
        <v>389</v>
      </c>
      <c r="C1479" s="48" t="s">
        <v>33</v>
      </c>
      <c r="D1479" s="23" t="s">
        <v>35</v>
      </c>
      <c r="E1479" s="24"/>
      <c r="F1479" s="24"/>
    </row>
    <row r="1480" spans="1:6" ht="12.75">
      <c r="A1480" s="25"/>
      <c r="B1480" s="10" t="s">
        <v>40</v>
      </c>
      <c r="C1480" s="48" t="s">
        <v>33</v>
      </c>
      <c r="D1480" s="50">
        <v>244.33</v>
      </c>
      <c r="E1480" s="24">
        <f>D1480*12</f>
        <v>2931.96</v>
      </c>
      <c r="F1480" s="24">
        <f t="shared" si="69"/>
        <v>0.03933510424213153</v>
      </c>
    </row>
    <row r="1481" spans="1:6" ht="13.5" thickBot="1">
      <c r="A1481" s="25"/>
      <c r="B1481" s="10" t="s">
        <v>41</v>
      </c>
      <c r="C1481" s="48" t="s">
        <v>33</v>
      </c>
      <c r="D1481" s="50">
        <v>472.07</v>
      </c>
      <c r="E1481" s="24">
        <f>D1481*12</f>
        <v>5664.84</v>
      </c>
      <c r="F1481" s="24">
        <f t="shared" si="69"/>
        <v>0.0759993560331643</v>
      </c>
    </row>
    <row r="1482" spans="1:6" ht="13.5" thickBot="1">
      <c r="A1482" s="18" t="s">
        <v>12</v>
      </c>
      <c r="B1482" s="20" t="s">
        <v>42</v>
      </c>
      <c r="C1482" s="46"/>
      <c r="D1482" s="47">
        <v>9589.68</v>
      </c>
      <c r="E1482" s="21">
        <f>D1482*12</f>
        <v>115076.16</v>
      </c>
      <c r="F1482" s="21">
        <f t="shared" si="69"/>
        <v>1.54385897126298</v>
      </c>
    </row>
    <row r="1483" spans="1:6" ht="12.75">
      <c r="A1483" s="25"/>
      <c r="B1483" s="10" t="s">
        <v>379</v>
      </c>
      <c r="C1483" s="48" t="s">
        <v>33</v>
      </c>
      <c r="D1483" s="50">
        <v>4838.76</v>
      </c>
      <c r="E1483" s="24">
        <f>D1483*12</f>
        <v>58065.12</v>
      </c>
      <c r="F1483" s="24">
        <f t="shared" si="69"/>
        <v>0.7790002414875634</v>
      </c>
    </row>
    <row r="1484" spans="1:6" ht="12.75">
      <c r="A1484" s="25"/>
      <c r="B1484" s="10" t="s">
        <v>380</v>
      </c>
      <c r="C1484" s="48"/>
      <c r="D1484" s="23"/>
      <c r="E1484" s="23"/>
      <c r="F1484" s="23"/>
    </row>
    <row r="1485" spans="1:6" ht="12.75">
      <c r="A1485" s="25"/>
      <c r="B1485" s="10" t="s">
        <v>436</v>
      </c>
      <c r="C1485" s="48" t="s">
        <v>33</v>
      </c>
      <c r="D1485" s="50">
        <v>1632.37</v>
      </c>
      <c r="E1485" s="24">
        <f>D1485*12</f>
        <v>19588.44</v>
      </c>
      <c r="F1485" s="24">
        <f t="shared" si="69"/>
        <v>0.2627980359011511</v>
      </c>
    </row>
    <row r="1486" spans="1:6" ht="12.75">
      <c r="A1486" s="25"/>
      <c r="B1486" s="10" t="s">
        <v>382</v>
      </c>
      <c r="C1486" s="48" t="s">
        <v>33</v>
      </c>
      <c r="D1486" s="50">
        <v>2075.02</v>
      </c>
      <c r="E1486" s="24">
        <f>D1486*12</f>
        <v>24900.239999999998</v>
      </c>
      <c r="F1486" s="24">
        <f t="shared" si="69"/>
        <v>0.33406101585768333</v>
      </c>
    </row>
    <row r="1487" spans="1:6" ht="12.75">
      <c r="A1487" s="25"/>
      <c r="B1487" s="10" t="s">
        <v>43</v>
      </c>
      <c r="C1487" s="48" t="s">
        <v>33</v>
      </c>
      <c r="D1487" s="23" t="s">
        <v>35</v>
      </c>
      <c r="E1487" s="24"/>
      <c r="F1487" s="24"/>
    </row>
    <row r="1488" spans="1:6" ht="12.75">
      <c r="A1488" s="25"/>
      <c r="B1488" s="10" t="s">
        <v>383</v>
      </c>
      <c r="C1488" s="48" t="s">
        <v>33</v>
      </c>
      <c r="D1488" s="23" t="s">
        <v>35</v>
      </c>
      <c r="E1488" s="24"/>
      <c r="F1488" s="24"/>
    </row>
    <row r="1489" spans="1:6" ht="13.5" thickBot="1">
      <c r="A1489" s="25"/>
      <c r="B1489" s="10" t="s">
        <v>44</v>
      </c>
      <c r="C1489" s="48" t="s">
        <v>33</v>
      </c>
      <c r="D1489" s="50">
        <v>1043.53</v>
      </c>
      <c r="E1489" s="24">
        <f>D1489*12</f>
        <v>12522.36</v>
      </c>
      <c r="F1489" s="24">
        <f t="shared" si="69"/>
        <v>0.16799967801658214</v>
      </c>
    </row>
    <row r="1490" spans="1:6" ht="13.5" thickBot="1">
      <c r="A1490" s="18"/>
      <c r="B1490" s="27" t="s">
        <v>45</v>
      </c>
      <c r="C1490" s="28" t="s">
        <v>33</v>
      </c>
      <c r="D1490" s="47">
        <v>45215.73</v>
      </c>
      <c r="E1490" s="21">
        <f>D1490*12</f>
        <v>542588.76</v>
      </c>
      <c r="F1490" s="21">
        <f t="shared" si="69"/>
        <v>7.279357643081382</v>
      </c>
    </row>
    <row r="1491" spans="1:6" ht="12.75">
      <c r="A1491" s="29" t="s">
        <v>14</v>
      </c>
      <c r="B1491" s="30" t="s">
        <v>373</v>
      </c>
      <c r="C1491" s="31" t="s">
        <v>33</v>
      </c>
      <c r="D1491" s="51">
        <v>5611.47</v>
      </c>
      <c r="E1491" s="32">
        <f>D1491*12</f>
        <v>67337.64</v>
      </c>
      <c r="F1491" s="32">
        <f t="shared" si="69"/>
        <v>0.9034001448925381</v>
      </c>
    </row>
    <row r="1492" spans="1:6" ht="12.75">
      <c r="A1492" s="29" t="s">
        <v>16</v>
      </c>
      <c r="B1492" s="30" t="s">
        <v>267</v>
      </c>
      <c r="C1492" s="31" t="s">
        <v>33</v>
      </c>
      <c r="D1492" s="51">
        <v>12373.31</v>
      </c>
      <c r="E1492" s="32">
        <f>D1492*12</f>
        <v>148479.72</v>
      </c>
      <c r="F1492" s="32">
        <f t="shared" si="69"/>
        <v>1.9920003219834177</v>
      </c>
    </row>
    <row r="1493" spans="1:6" ht="13.5" thickBot="1">
      <c r="A1493" s="29" t="s">
        <v>18</v>
      </c>
      <c r="B1493" s="30" t="s">
        <v>46</v>
      </c>
      <c r="C1493" s="31" t="s">
        <v>33</v>
      </c>
      <c r="D1493" s="33" t="s">
        <v>35</v>
      </c>
      <c r="E1493" s="33"/>
      <c r="F1493" s="33"/>
    </row>
    <row r="1494" spans="1:6" ht="17.25" customHeight="1" thickBot="1">
      <c r="A1494" s="18"/>
      <c r="B1494" s="20" t="s">
        <v>47</v>
      </c>
      <c r="C1494" s="34" t="s">
        <v>33</v>
      </c>
      <c r="D1494" s="52">
        <v>63200.5</v>
      </c>
      <c r="E1494" s="35">
        <f>D1494*12</f>
        <v>758406</v>
      </c>
      <c r="F1494" s="35">
        <f t="shared" si="69"/>
        <v>10.174756500040248</v>
      </c>
    </row>
    <row r="1495" spans="1:6" ht="14.25" customHeight="1" thickBot="1">
      <c r="A1495" s="29" t="s">
        <v>21</v>
      </c>
      <c r="B1495" s="30" t="s">
        <v>384</v>
      </c>
      <c r="C1495" s="31" t="s">
        <v>33</v>
      </c>
      <c r="D1495" s="51">
        <v>1896.02</v>
      </c>
      <c r="E1495" s="32">
        <f>D1495*12</f>
        <v>22752.239999999998</v>
      </c>
      <c r="F1495" s="32">
        <f t="shared" si="69"/>
        <v>0.3052434999597521</v>
      </c>
    </row>
    <row r="1496" spans="1:6" ht="20.25" customHeight="1" thickBot="1">
      <c r="A1496" s="18" t="s">
        <v>23</v>
      </c>
      <c r="B1496" s="20" t="s">
        <v>48</v>
      </c>
      <c r="C1496" s="34" t="s">
        <v>33</v>
      </c>
      <c r="D1496" s="52">
        <v>65096.52</v>
      </c>
      <c r="E1496" s="35">
        <f>D1496*12</f>
        <v>781158.24</v>
      </c>
      <c r="F1496" s="35">
        <f t="shared" si="69"/>
        <v>10.479999999999999</v>
      </c>
    </row>
    <row r="1498" ht="31.5" customHeight="1">
      <c r="F1498" s="36" t="s">
        <v>163</v>
      </c>
    </row>
    <row r="1499" spans="1:4" s="2" customFormat="1" ht="15">
      <c r="A1499" s="61" t="s">
        <v>0</v>
      </c>
      <c r="B1499" s="61"/>
      <c r="C1499" s="61"/>
      <c r="D1499" s="61"/>
    </row>
    <row r="1500" spans="1:4" ht="12.75">
      <c r="A1500" s="62" t="s">
        <v>164</v>
      </c>
      <c r="B1500" s="62"/>
      <c r="C1500" s="62"/>
      <c r="D1500" s="62"/>
    </row>
    <row r="1501" spans="1:4" ht="13.5" customHeight="1">
      <c r="A1501" s="63" t="s">
        <v>2</v>
      </c>
      <c r="B1501" s="63"/>
      <c r="C1501" s="63"/>
      <c r="D1501" s="63"/>
    </row>
    <row r="1502" ht="12.75">
      <c r="A1502" s="3" t="s">
        <v>165</v>
      </c>
    </row>
    <row r="1503" ht="12.75">
      <c r="A1503" s="3" t="s">
        <v>58</v>
      </c>
    </row>
    <row r="1504" ht="12.75">
      <c r="A1504" s="4" t="s">
        <v>166</v>
      </c>
    </row>
    <row r="1505" spans="1:4" ht="11.25" customHeight="1">
      <c r="A1505" s="5" t="s">
        <v>6</v>
      </c>
      <c r="B1505" s="6" t="s">
        <v>7</v>
      </c>
      <c r="C1505" s="7" t="s">
        <v>8</v>
      </c>
      <c r="D1505" s="8">
        <v>189</v>
      </c>
    </row>
    <row r="1506" spans="1:4" ht="10.5" customHeight="1">
      <c r="A1506" s="9" t="s">
        <v>9</v>
      </c>
      <c r="B1506" s="10" t="s">
        <v>10</v>
      </c>
      <c r="C1506" s="11" t="s">
        <v>11</v>
      </c>
      <c r="D1506" s="12">
        <v>0</v>
      </c>
    </row>
    <row r="1507" spans="1:4" ht="10.5" customHeight="1">
      <c r="A1507" s="9" t="s">
        <v>12</v>
      </c>
      <c r="B1507" s="10" t="s">
        <v>13</v>
      </c>
      <c r="C1507" s="11" t="s">
        <v>8</v>
      </c>
      <c r="D1507" s="14">
        <v>0.98</v>
      </c>
    </row>
    <row r="1508" spans="1:4" ht="10.5" customHeight="1">
      <c r="A1508" s="9" t="s">
        <v>14</v>
      </c>
      <c r="B1508" s="10" t="s">
        <v>15</v>
      </c>
      <c r="C1508" s="11" t="s">
        <v>8</v>
      </c>
      <c r="D1508" s="14">
        <v>1.13</v>
      </c>
    </row>
    <row r="1509" spans="1:4" ht="10.5" customHeight="1">
      <c r="A1509" s="9" t="s">
        <v>16</v>
      </c>
      <c r="B1509" s="10" t="s">
        <v>17</v>
      </c>
      <c r="C1509" s="11" t="s">
        <v>8</v>
      </c>
      <c r="D1509" s="12">
        <v>0</v>
      </c>
    </row>
    <row r="1510" spans="1:4" ht="10.5" customHeight="1">
      <c r="A1510" s="9" t="s">
        <v>18</v>
      </c>
      <c r="B1510" s="10" t="s">
        <v>19</v>
      </c>
      <c r="C1510" s="11" t="s">
        <v>20</v>
      </c>
      <c r="D1510" s="13">
        <v>1274.5</v>
      </c>
    </row>
    <row r="1511" spans="1:4" ht="12.75">
      <c r="A1511" s="9" t="s">
        <v>21</v>
      </c>
      <c r="B1511" s="10" t="s">
        <v>22</v>
      </c>
      <c r="C1511" s="11" t="s">
        <v>20</v>
      </c>
      <c r="D1511" s="12">
        <v>0</v>
      </c>
    </row>
    <row r="1512" spans="1:4" ht="10.5" customHeight="1">
      <c r="A1512" s="9" t="s">
        <v>23</v>
      </c>
      <c r="B1512" s="10" t="s">
        <v>24</v>
      </c>
      <c r="C1512" s="11" t="s">
        <v>20</v>
      </c>
      <c r="D1512" s="13">
        <v>3258.5</v>
      </c>
    </row>
    <row r="1513" spans="1:4" ht="12.75">
      <c r="A1513" s="9" t="s">
        <v>25</v>
      </c>
      <c r="B1513" s="10" t="s">
        <v>26</v>
      </c>
      <c r="C1513" s="11" t="s">
        <v>20</v>
      </c>
      <c r="D1513" s="13">
        <v>271.5</v>
      </c>
    </row>
    <row r="1514" spans="1:4" ht="10.5" customHeight="1" thickBot="1">
      <c r="A1514" s="15"/>
      <c r="B1514" s="16"/>
      <c r="C1514" s="17"/>
      <c r="D1514" s="17"/>
    </row>
    <row r="1515" spans="1:6" ht="24.75" customHeight="1" thickBot="1">
      <c r="A1515" s="18" t="s">
        <v>27</v>
      </c>
      <c r="B1515" s="19" t="s">
        <v>28</v>
      </c>
      <c r="C1515" s="19" t="s">
        <v>29</v>
      </c>
      <c r="D1515" s="18" t="s">
        <v>30</v>
      </c>
      <c r="E1515" s="18" t="s">
        <v>264</v>
      </c>
      <c r="F1515" s="18" t="s">
        <v>265</v>
      </c>
    </row>
    <row r="1516" spans="1:6" ht="13.5" thickBot="1">
      <c r="A1516" s="18" t="s">
        <v>6</v>
      </c>
      <c r="B1516" s="20" t="s">
        <v>31</v>
      </c>
      <c r="C1516" s="46"/>
      <c r="D1516" s="47">
        <v>8104.3</v>
      </c>
      <c r="E1516" s="21">
        <f aca="true" t="shared" si="70" ref="E1516:E1523">D1516*12</f>
        <v>97251.6</v>
      </c>
      <c r="F1516" s="21">
        <f>D1516/3441.4</f>
        <v>2.354942755855175</v>
      </c>
    </row>
    <row r="1517" spans="1:6" ht="12.75">
      <c r="A1517" s="11"/>
      <c r="B1517" s="10" t="s">
        <v>32</v>
      </c>
      <c r="C1517" s="48" t="s">
        <v>33</v>
      </c>
      <c r="D1517" s="50">
        <v>3708.7</v>
      </c>
      <c r="E1517" s="22">
        <f t="shared" si="70"/>
        <v>44504.399999999994</v>
      </c>
      <c r="F1517" s="22">
        <f aca="true" t="shared" si="71" ref="F1517:F1544">D1517/3441.4</f>
        <v>1.077671877724182</v>
      </c>
    </row>
    <row r="1518" spans="1:6" ht="12.75">
      <c r="A1518" s="11"/>
      <c r="B1518" s="10" t="s">
        <v>34</v>
      </c>
      <c r="C1518" s="48" t="s">
        <v>33</v>
      </c>
      <c r="D1518" s="49">
        <v>1706.48</v>
      </c>
      <c r="E1518" s="22">
        <f t="shared" si="70"/>
        <v>20477.760000000002</v>
      </c>
      <c r="F1518" s="22">
        <f t="shared" si="71"/>
        <v>0.495867960713663</v>
      </c>
    </row>
    <row r="1519" spans="1:6" ht="12.75">
      <c r="A1519" s="11"/>
      <c r="B1519" s="10" t="s">
        <v>374</v>
      </c>
      <c r="C1519" s="48" t="s">
        <v>33</v>
      </c>
      <c r="D1519" s="49">
        <v>1105.63</v>
      </c>
      <c r="E1519" s="22">
        <f t="shared" si="70"/>
        <v>13267.560000000001</v>
      </c>
      <c r="F1519" s="22">
        <f t="shared" si="71"/>
        <v>0.3212733189980822</v>
      </c>
    </row>
    <row r="1520" spans="1:6" ht="12.75">
      <c r="A1520" s="11"/>
      <c r="B1520" s="10" t="s">
        <v>375</v>
      </c>
      <c r="C1520" s="48" t="s">
        <v>33</v>
      </c>
      <c r="D1520" s="50">
        <v>891.32</v>
      </c>
      <c r="E1520" s="22">
        <f t="shared" si="70"/>
        <v>10695.84</v>
      </c>
      <c r="F1520" s="22">
        <f t="shared" si="71"/>
        <v>0.2589992444935201</v>
      </c>
    </row>
    <row r="1521" spans="1:6" ht="12.75">
      <c r="A1521" s="11"/>
      <c r="B1521" s="10" t="s">
        <v>36</v>
      </c>
      <c r="C1521" s="48" t="s">
        <v>33</v>
      </c>
      <c r="D1521" s="50">
        <v>153.86</v>
      </c>
      <c r="E1521" s="24">
        <f t="shared" si="70"/>
        <v>1846.3200000000002</v>
      </c>
      <c r="F1521" s="24">
        <f t="shared" si="71"/>
        <v>0.04470854884639972</v>
      </c>
    </row>
    <row r="1522" spans="1:6" ht="13.5" thickBot="1">
      <c r="A1522" s="11"/>
      <c r="B1522" s="10" t="s">
        <v>376</v>
      </c>
      <c r="C1522" s="48" t="s">
        <v>33</v>
      </c>
      <c r="D1522" s="49">
        <v>538.31</v>
      </c>
      <c r="E1522" s="22">
        <f t="shared" si="70"/>
        <v>6459.719999999999</v>
      </c>
      <c r="F1522" s="22">
        <f t="shared" si="71"/>
        <v>0.15642180507932815</v>
      </c>
    </row>
    <row r="1523" spans="1:6" ht="13.5" thickBot="1">
      <c r="A1523" s="18" t="s">
        <v>9</v>
      </c>
      <c r="B1523" s="20" t="s">
        <v>37</v>
      </c>
      <c r="C1523" s="46"/>
      <c r="D1523" s="47">
        <v>10358.86</v>
      </c>
      <c r="E1523" s="21">
        <f t="shared" si="70"/>
        <v>124306.32</v>
      </c>
      <c r="F1523" s="21">
        <f t="shared" si="71"/>
        <v>3.010071482536177</v>
      </c>
    </row>
    <row r="1524" spans="1:6" ht="12.75">
      <c r="A1524" s="25"/>
      <c r="B1524" s="26" t="s">
        <v>38</v>
      </c>
      <c r="C1524" s="48"/>
      <c r="D1524" s="23"/>
      <c r="E1524" s="23"/>
      <c r="F1524" s="23"/>
    </row>
    <row r="1525" spans="1:6" ht="12.75">
      <c r="A1525" s="25"/>
      <c r="B1525" s="10" t="s">
        <v>437</v>
      </c>
      <c r="C1525" s="48" t="s">
        <v>33</v>
      </c>
      <c r="D1525" s="50">
        <v>9823.96</v>
      </c>
      <c r="E1525" s="24">
        <f>D1525*12</f>
        <v>117887.51999999999</v>
      </c>
      <c r="F1525" s="24">
        <f t="shared" si="71"/>
        <v>2.8546405532632066</v>
      </c>
    </row>
    <row r="1526" spans="1:6" ht="12.75">
      <c r="A1526" s="25"/>
      <c r="B1526" s="26" t="s">
        <v>39</v>
      </c>
      <c r="C1526" s="48"/>
      <c r="D1526" s="23"/>
      <c r="E1526" s="23"/>
      <c r="F1526" s="23"/>
    </row>
    <row r="1527" spans="1:6" ht="12.75">
      <c r="A1527" s="25"/>
      <c r="B1527" s="10" t="s">
        <v>389</v>
      </c>
      <c r="C1527" s="48" t="s">
        <v>33</v>
      </c>
      <c r="D1527" s="23" t="s">
        <v>35</v>
      </c>
      <c r="E1527" s="24"/>
      <c r="F1527" s="24"/>
    </row>
    <row r="1528" spans="1:6" ht="12.75">
      <c r="A1528" s="25"/>
      <c r="B1528" s="10" t="s">
        <v>40</v>
      </c>
      <c r="C1528" s="48" t="s">
        <v>33</v>
      </c>
      <c r="D1528" s="50">
        <v>273.36</v>
      </c>
      <c r="E1528" s="24">
        <f>D1528*12</f>
        <v>3280.32</v>
      </c>
      <c r="F1528" s="24">
        <f t="shared" si="71"/>
        <v>0.07943278898122857</v>
      </c>
    </row>
    <row r="1529" spans="1:6" ht="13.5" thickBot="1">
      <c r="A1529" s="25"/>
      <c r="B1529" s="10" t="s">
        <v>41</v>
      </c>
      <c r="C1529" s="48" t="s">
        <v>33</v>
      </c>
      <c r="D1529" s="50">
        <v>261.55</v>
      </c>
      <c r="E1529" s="24">
        <f>D1529*12</f>
        <v>3138.6000000000004</v>
      </c>
      <c r="F1529" s="24">
        <f t="shared" si="71"/>
        <v>0.07600104608589528</v>
      </c>
    </row>
    <row r="1530" spans="1:6" ht="13.5" thickBot="1">
      <c r="A1530" s="18" t="s">
        <v>12</v>
      </c>
      <c r="B1530" s="20" t="s">
        <v>42</v>
      </c>
      <c r="C1530" s="46"/>
      <c r="D1530" s="47">
        <v>6588.02</v>
      </c>
      <c r="E1530" s="21">
        <f>D1530*12</f>
        <v>79056.24</v>
      </c>
      <c r="F1530" s="21">
        <f t="shared" si="71"/>
        <v>1.9143429999418842</v>
      </c>
    </row>
    <row r="1531" spans="1:6" ht="12.75">
      <c r="A1531" s="25"/>
      <c r="B1531" s="10" t="s">
        <v>379</v>
      </c>
      <c r="C1531" s="48" t="s">
        <v>33</v>
      </c>
      <c r="D1531" s="50">
        <v>2680.85</v>
      </c>
      <c r="E1531" s="24">
        <f>D1531*12</f>
        <v>32170.199999999997</v>
      </c>
      <c r="F1531" s="24">
        <f t="shared" si="71"/>
        <v>0.7789998256523507</v>
      </c>
    </row>
    <row r="1532" spans="1:6" ht="12.75">
      <c r="A1532" s="25"/>
      <c r="B1532" s="10" t="s">
        <v>380</v>
      </c>
      <c r="C1532" s="48"/>
      <c r="D1532" s="23"/>
      <c r="E1532" s="23"/>
      <c r="F1532" s="23"/>
    </row>
    <row r="1533" spans="1:6" ht="12.75">
      <c r="A1533" s="25"/>
      <c r="B1533" s="10" t="s">
        <v>438</v>
      </c>
      <c r="C1533" s="48" t="s">
        <v>33</v>
      </c>
      <c r="D1533" s="50">
        <v>910.08</v>
      </c>
      <c r="E1533" s="24">
        <f>D1533*12</f>
        <v>10920.960000000001</v>
      </c>
      <c r="F1533" s="24">
        <f t="shared" si="71"/>
        <v>0.26445051432556516</v>
      </c>
    </row>
    <row r="1534" spans="1:6" ht="12.75">
      <c r="A1534" s="25"/>
      <c r="B1534" s="10" t="s">
        <v>382</v>
      </c>
      <c r="C1534" s="48" t="s">
        <v>33</v>
      </c>
      <c r="D1534" s="50">
        <v>2418.93</v>
      </c>
      <c r="E1534" s="24">
        <f>D1534*12</f>
        <v>29027.159999999996</v>
      </c>
      <c r="F1534" s="24">
        <f t="shared" si="71"/>
        <v>0.7028912651827743</v>
      </c>
    </row>
    <row r="1535" spans="1:6" ht="12.75">
      <c r="A1535" s="25"/>
      <c r="B1535" s="10" t="s">
        <v>43</v>
      </c>
      <c r="C1535" s="48" t="s">
        <v>33</v>
      </c>
      <c r="D1535" s="23" t="s">
        <v>35</v>
      </c>
      <c r="E1535" s="24"/>
      <c r="F1535" s="24"/>
    </row>
    <row r="1536" spans="1:6" ht="12.75">
      <c r="A1536" s="25"/>
      <c r="B1536" s="10" t="s">
        <v>383</v>
      </c>
      <c r="C1536" s="48" t="s">
        <v>33</v>
      </c>
      <c r="D1536" s="23" t="s">
        <v>35</v>
      </c>
      <c r="E1536" s="24"/>
      <c r="F1536" s="24"/>
    </row>
    <row r="1537" spans="1:6" ht="13.5" thickBot="1">
      <c r="A1537" s="25"/>
      <c r="B1537" s="10" t="s">
        <v>44</v>
      </c>
      <c r="C1537" s="48" t="s">
        <v>33</v>
      </c>
      <c r="D1537" s="50">
        <v>578.16</v>
      </c>
      <c r="E1537" s="24">
        <f>D1537*12</f>
        <v>6937.92</v>
      </c>
      <c r="F1537" s="24">
        <f t="shared" si="71"/>
        <v>0.1680013947811937</v>
      </c>
    </row>
    <row r="1538" spans="1:6" ht="13.5" thickBot="1">
      <c r="A1538" s="18"/>
      <c r="B1538" s="27" t="s">
        <v>45</v>
      </c>
      <c r="C1538" s="28" t="s">
        <v>33</v>
      </c>
      <c r="D1538" s="47">
        <v>25051.18</v>
      </c>
      <c r="E1538" s="21">
        <f>D1538*12</f>
        <v>300614.16000000003</v>
      </c>
      <c r="F1538" s="21">
        <f t="shared" si="71"/>
        <v>7.279357238333237</v>
      </c>
    </row>
    <row r="1539" spans="1:6" ht="12.75">
      <c r="A1539" s="29" t="s">
        <v>14</v>
      </c>
      <c r="B1539" s="30" t="s">
        <v>373</v>
      </c>
      <c r="C1539" s="31" t="s">
        <v>33</v>
      </c>
      <c r="D1539" s="51">
        <v>3108.96</v>
      </c>
      <c r="E1539" s="32">
        <f>D1539*12</f>
        <v>37307.520000000004</v>
      </c>
      <c r="F1539" s="32">
        <f t="shared" si="71"/>
        <v>0.9033997791596443</v>
      </c>
    </row>
    <row r="1540" spans="1:6" ht="12.75">
      <c r="A1540" s="29" t="s">
        <v>16</v>
      </c>
      <c r="B1540" s="30" t="s">
        <v>267</v>
      </c>
      <c r="C1540" s="31" t="s">
        <v>33</v>
      </c>
      <c r="D1540" s="51">
        <v>6855.27</v>
      </c>
      <c r="E1540" s="32">
        <f>D1540*12</f>
        <v>82263.24</v>
      </c>
      <c r="F1540" s="32">
        <f t="shared" si="71"/>
        <v>1.9920003486952984</v>
      </c>
    </row>
    <row r="1541" spans="1:6" ht="13.5" thickBot="1">
      <c r="A1541" s="29" t="s">
        <v>18</v>
      </c>
      <c r="B1541" s="30" t="s">
        <v>46</v>
      </c>
      <c r="C1541" s="31" t="s">
        <v>33</v>
      </c>
      <c r="D1541" s="33" t="s">
        <v>35</v>
      </c>
      <c r="E1541" s="33"/>
      <c r="F1541" s="33"/>
    </row>
    <row r="1542" spans="1:6" ht="17.25" customHeight="1" thickBot="1">
      <c r="A1542" s="18"/>
      <c r="B1542" s="20" t="s">
        <v>47</v>
      </c>
      <c r="C1542" s="34" t="s">
        <v>33</v>
      </c>
      <c r="D1542" s="52">
        <v>35015.41</v>
      </c>
      <c r="E1542" s="35">
        <f>D1542*12</f>
        <v>420184.92000000004</v>
      </c>
      <c r="F1542" s="35">
        <f t="shared" si="71"/>
        <v>10.17475736618818</v>
      </c>
    </row>
    <row r="1543" spans="1:6" ht="14.25" customHeight="1" thickBot="1">
      <c r="A1543" s="29" t="s">
        <v>21</v>
      </c>
      <c r="B1543" s="30" t="s">
        <v>384</v>
      </c>
      <c r="C1543" s="31" t="s">
        <v>33</v>
      </c>
      <c r="D1543" s="51">
        <v>1050.46</v>
      </c>
      <c r="E1543" s="32">
        <f>D1543*12</f>
        <v>12605.52</v>
      </c>
      <c r="F1543" s="32">
        <f t="shared" si="71"/>
        <v>0.3052420526529901</v>
      </c>
    </row>
    <row r="1544" spans="1:6" ht="20.25" customHeight="1" thickBot="1">
      <c r="A1544" s="18" t="s">
        <v>23</v>
      </c>
      <c r="B1544" s="20" t="s">
        <v>48</v>
      </c>
      <c r="C1544" s="34" t="s">
        <v>33</v>
      </c>
      <c r="D1544" s="52">
        <v>36065.87</v>
      </c>
      <c r="E1544" s="35">
        <f>D1544*12</f>
        <v>432790.44000000006</v>
      </c>
      <c r="F1544" s="35">
        <f t="shared" si="71"/>
        <v>10.47999941884117</v>
      </c>
    </row>
    <row r="1546" ht="31.5" customHeight="1">
      <c r="F1546" s="36" t="s">
        <v>167</v>
      </c>
    </row>
    <row r="1547" spans="1:4" s="2" customFormat="1" ht="15">
      <c r="A1547" s="61" t="s">
        <v>0</v>
      </c>
      <c r="B1547" s="61"/>
      <c r="C1547" s="61"/>
      <c r="D1547" s="61"/>
    </row>
    <row r="1548" spans="1:4" ht="12.75">
      <c r="A1548" s="62" t="s">
        <v>168</v>
      </c>
      <c r="B1548" s="62"/>
      <c r="C1548" s="62"/>
      <c r="D1548" s="62"/>
    </row>
    <row r="1549" spans="1:4" ht="13.5" customHeight="1">
      <c r="A1549" s="63" t="s">
        <v>2</v>
      </c>
      <c r="B1549" s="63"/>
      <c r="C1549" s="63"/>
      <c r="D1549" s="63"/>
    </row>
    <row r="1550" ht="12.75">
      <c r="A1550" s="3" t="s">
        <v>169</v>
      </c>
    </row>
    <row r="1551" ht="12.75">
      <c r="A1551" s="3" t="s">
        <v>58</v>
      </c>
    </row>
    <row r="1552" ht="12.75">
      <c r="A1552" s="4" t="s">
        <v>170</v>
      </c>
    </row>
    <row r="1553" spans="1:4" ht="11.25" customHeight="1">
      <c r="A1553" s="5" t="s">
        <v>6</v>
      </c>
      <c r="B1553" s="6" t="s">
        <v>7</v>
      </c>
      <c r="C1553" s="7" t="s">
        <v>8</v>
      </c>
      <c r="D1553" s="8">
        <v>167</v>
      </c>
    </row>
    <row r="1554" spans="1:4" ht="10.5" customHeight="1">
      <c r="A1554" s="9" t="s">
        <v>9</v>
      </c>
      <c r="B1554" s="10" t="s">
        <v>10</v>
      </c>
      <c r="C1554" s="11" t="s">
        <v>11</v>
      </c>
      <c r="D1554" s="12">
        <v>0</v>
      </c>
    </row>
    <row r="1555" spans="1:4" ht="10.5" customHeight="1">
      <c r="A1555" s="9" t="s">
        <v>12</v>
      </c>
      <c r="B1555" s="10" t="s">
        <v>13</v>
      </c>
      <c r="C1555" s="11" t="s">
        <v>8</v>
      </c>
      <c r="D1555" s="14">
        <v>0.99</v>
      </c>
    </row>
    <row r="1556" spans="1:4" ht="10.5" customHeight="1">
      <c r="A1556" s="9" t="s">
        <v>14</v>
      </c>
      <c r="B1556" s="10" t="s">
        <v>15</v>
      </c>
      <c r="C1556" s="11" t="s">
        <v>8</v>
      </c>
      <c r="D1556" s="14">
        <v>0.83</v>
      </c>
    </row>
    <row r="1557" spans="1:4" ht="10.5" customHeight="1">
      <c r="A1557" s="9" t="s">
        <v>16</v>
      </c>
      <c r="B1557" s="10" t="s">
        <v>17</v>
      </c>
      <c r="C1557" s="11" t="s">
        <v>8</v>
      </c>
      <c r="D1557" s="12">
        <v>0</v>
      </c>
    </row>
    <row r="1558" spans="1:4" ht="10.5" customHeight="1">
      <c r="A1558" s="9" t="s">
        <v>18</v>
      </c>
      <c r="B1558" s="10" t="s">
        <v>19</v>
      </c>
      <c r="C1558" s="11" t="s">
        <v>20</v>
      </c>
      <c r="D1558" s="12">
        <v>950</v>
      </c>
    </row>
    <row r="1559" spans="1:4" ht="12.75">
      <c r="A1559" s="9" t="s">
        <v>21</v>
      </c>
      <c r="B1559" s="10" t="s">
        <v>22</v>
      </c>
      <c r="C1559" s="11" t="s">
        <v>20</v>
      </c>
      <c r="D1559" s="12">
        <v>0</v>
      </c>
    </row>
    <row r="1560" spans="1:4" ht="10.5" customHeight="1">
      <c r="A1560" s="9" t="s">
        <v>23</v>
      </c>
      <c r="B1560" s="10" t="s">
        <v>24</v>
      </c>
      <c r="C1560" s="11" t="s">
        <v>20</v>
      </c>
      <c r="D1560" s="12">
        <v>2230</v>
      </c>
    </row>
    <row r="1561" spans="1:4" ht="12.75">
      <c r="A1561" s="9" t="s">
        <v>25</v>
      </c>
      <c r="B1561" s="10" t="s">
        <v>26</v>
      </c>
      <c r="C1561" s="11" t="s">
        <v>20</v>
      </c>
      <c r="D1561" s="12">
        <v>272</v>
      </c>
    </row>
    <row r="1562" spans="1:4" ht="10.5" customHeight="1" thickBot="1">
      <c r="A1562" s="15"/>
      <c r="B1562" s="16"/>
      <c r="C1562" s="17"/>
      <c r="D1562" s="17"/>
    </row>
    <row r="1563" spans="1:6" ht="24.75" customHeight="1" thickBot="1">
      <c r="A1563" s="18" t="s">
        <v>27</v>
      </c>
      <c r="B1563" s="19" t="s">
        <v>28</v>
      </c>
      <c r="C1563" s="19" t="s">
        <v>29</v>
      </c>
      <c r="D1563" s="18" t="s">
        <v>30</v>
      </c>
      <c r="E1563" s="18" t="s">
        <v>264</v>
      </c>
      <c r="F1563" s="18" t="s">
        <v>265</v>
      </c>
    </row>
    <row r="1564" spans="1:6" ht="13.5" thickBot="1">
      <c r="A1564" s="18" t="s">
        <v>6</v>
      </c>
      <c r="B1564" s="20" t="s">
        <v>31</v>
      </c>
      <c r="C1564" s="46"/>
      <c r="D1564" s="47">
        <v>11866.32</v>
      </c>
      <c r="E1564" s="21">
        <f aca="true" t="shared" si="72" ref="E1564:E1571">D1564*12</f>
        <v>142395.84</v>
      </c>
      <c r="F1564" s="21">
        <f>D1564/3467.5</f>
        <v>3.4221542898341744</v>
      </c>
    </row>
    <row r="1565" spans="1:6" ht="12.75">
      <c r="A1565" s="11"/>
      <c r="B1565" s="10" t="s">
        <v>32</v>
      </c>
      <c r="C1565" s="48" t="s">
        <v>33</v>
      </c>
      <c r="D1565" s="49">
        <v>5600.34</v>
      </c>
      <c r="E1565" s="22">
        <f t="shared" si="72"/>
        <v>67204.08</v>
      </c>
      <c r="F1565" s="22">
        <f aca="true" t="shared" si="73" ref="F1565:F1592">D1565/3467.5</f>
        <v>1.615094448449892</v>
      </c>
    </row>
    <row r="1566" spans="1:6" ht="12.75">
      <c r="A1566" s="11"/>
      <c r="B1566" s="10" t="s">
        <v>34</v>
      </c>
      <c r="C1566" s="48" t="s">
        <v>33</v>
      </c>
      <c r="D1566" s="50">
        <v>1533.32</v>
      </c>
      <c r="E1566" s="22">
        <f t="shared" si="72"/>
        <v>18399.84</v>
      </c>
      <c r="F1566" s="22">
        <f t="shared" si="73"/>
        <v>0.442197548666186</v>
      </c>
    </row>
    <row r="1567" spans="1:6" ht="12.75">
      <c r="A1567" s="11"/>
      <c r="B1567" s="10" t="s">
        <v>374</v>
      </c>
      <c r="C1567" s="48" t="s">
        <v>33</v>
      </c>
      <c r="D1567" s="49">
        <v>3129.18</v>
      </c>
      <c r="E1567" s="22">
        <f t="shared" si="72"/>
        <v>37550.159999999996</v>
      </c>
      <c r="F1567" s="22">
        <f t="shared" si="73"/>
        <v>0.9024311463590483</v>
      </c>
    </row>
    <row r="1568" spans="1:6" ht="12.75">
      <c r="A1568" s="11"/>
      <c r="B1568" s="10" t="s">
        <v>375</v>
      </c>
      <c r="C1568" s="48" t="s">
        <v>33</v>
      </c>
      <c r="D1568" s="50">
        <v>898.08</v>
      </c>
      <c r="E1568" s="22">
        <f t="shared" si="72"/>
        <v>10776.960000000001</v>
      </c>
      <c r="F1568" s="22">
        <f t="shared" si="73"/>
        <v>0.2589992790194665</v>
      </c>
    </row>
    <row r="1569" spans="1:6" ht="12.75">
      <c r="A1569" s="11"/>
      <c r="B1569" s="10" t="s">
        <v>36</v>
      </c>
      <c r="C1569" s="48" t="s">
        <v>33</v>
      </c>
      <c r="D1569" s="50">
        <v>155.43</v>
      </c>
      <c r="E1569" s="24">
        <f t="shared" si="72"/>
        <v>1865.16</v>
      </c>
      <c r="F1569" s="24">
        <f t="shared" si="73"/>
        <v>0.04482480173035328</v>
      </c>
    </row>
    <row r="1570" spans="1:6" ht="13.5" thickBot="1">
      <c r="A1570" s="11"/>
      <c r="B1570" s="10" t="s">
        <v>376</v>
      </c>
      <c r="C1570" s="48" t="s">
        <v>33</v>
      </c>
      <c r="D1570" s="49">
        <v>549.97</v>
      </c>
      <c r="E1570" s="22">
        <f t="shared" si="72"/>
        <v>6599.64</v>
      </c>
      <c r="F1570" s="22">
        <f t="shared" si="73"/>
        <v>0.15860706560922855</v>
      </c>
    </row>
    <row r="1571" spans="1:6" ht="13.5" thickBot="1">
      <c r="A1571" s="18" t="s">
        <v>9</v>
      </c>
      <c r="B1571" s="20" t="s">
        <v>37</v>
      </c>
      <c r="C1571" s="46"/>
      <c r="D1571" s="47">
        <v>7680.14</v>
      </c>
      <c r="E1571" s="21">
        <f t="shared" si="72"/>
        <v>92161.68000000001</v>
      </c>
      <c r="F1571" s="21">
        <f t="shared" si="73"/>
        <v>2.2148925739005048</v>
      </c>
    </row>
    <row r="1572" spans="1:6" ht="12.75">
      <c r="A1572" s="25"/>
      <c r="B1572" s="26" t="s">
        <v>38</v>
      </c>
      <c r="C1572" s="48"/>
      <c r="D1572" s="23"/>
      <c r="E1572" s="23"/>
      <c r="F1572" s="23"/>
    </row>
    <row r="1573" spans="1:6" ht="12.75">
      <c r="A1573" s="25"/>
      <c r="B1573" s="10" t="s">
        <v>412</v>
      </c>
      <c r="C1573" s="48" t="s">
        <v>33</v>
      </c>
      <c r="D1573" s="50">
        <v>7215.83</v>
      </c>
      <c r="E1573" s="24">
        <f>D1573*12</f>
        <v>86589.95999999999</v>
      </c>
      <c r="F1573" s="24">
        <f t="shared" si="73"/>
        <v>2.080989185291997</v>
      </c>
    </row>
    <row r="1574" spans="1:6" ht="12.75">
      <c r="A1574" s="25"/>
      <c r="B1574" s="26" t="s">
        <v>39</v>
      </c>
      <c r="C1574" s="48"/>
      <c r="D1574" s="23"/>
      <c r="E1574" s="23"/>
      <c r="F1574" s="23"/>
    </row>
    <row r="1575" spans="1:6" ht="12.75">
      <c r="A1575" s="25"/>
      <c r="B1575" s="10" t="s">
        <v>389</v>
      </c>
      <c r="C1575" s="48" t="s">
        <v>33</v>
      </c>
      <c r="D1575" s="23" t="s">
        <v>35</v>
      </c>
      <c r="E1575" s="24"/>
      <c r="F1575" s="24"/>
    </row>
    <row r="1576" spans="1:6" ht="12.75">
      <c r="A1576" s="25"/>
      <c r="B1576" s="10" t="s">
        <v>40</v>
      </c>
      <c r="C1576" s="48" t="s">
        <v>33</v>
      </c>
      <c r="D1576" s="50">
        <v>200.79</v>
      </c>
      <c r="E1576" s="24">
        <f>D1576*12</f>
        <v>2409.48</v>
      </c>
      <c r="F1576" s="24">
        <f t="shared" si="73"/>
        <v>0.05790627253064167</v>
      </c>
    </row>
    <row r="1577" spans="1:6" ht="13.5" thickBot="1">
      <c r="A1577" s="25"/>
      <c r="B1577" s="10" t="s">
        <v>41</v>
      </c>
      <c r="C1577" s="48" t="s">
        <v>33</v>
      </c>
      <c r="D1577" s="50">
        <v>263.53</v>
      </c>
      <c r="E1577" s="24">
        <f>D1577*12</f>
        <v>3162.3599999999997</v>
      </c>
      <c r="F1577" s="24">
        <f t="shared" si="73"/>
        <v>0.076</v>
      </c>
    </row>
    <row r="1578" spans="1:6" ht="13.5" thickBot="1">
      <c r="A1578" s="18" t="s">
        <v>12</v>
      </c>
      <c r="B1578" s="20" t="s">
        <v>42</v>
      </c>
      <c r="C1578" s="46"/>
      <c r="D1578" s="47">
        <v>5694.71</v>
      </c>
      <c r="E1578" s="21">
        <f>D1578*12</f>
        <v>68336.52</v>
      </c>
      <c r="F1578" s="21">
        <f t="shared" si="73"/>
        <v>1.642310021629416</v>
      </c>
    </row>
    <row r="1579" spans="1:6" ht="12.75">
      <c r="A1579" s="25"/>
      <c r="B1579" s="10" t="s">
        <v>379</v>
      </c>
      <c r="C1579" s="48" t="s">
        <v>33</v>
      </c>
      <c r="D1579" s="50">
        <v>2701.18</v>
      </c>
      <c r="E1579" s="24">
        <f>D1579*12</f>
        <v>32414.159999999996</v>
      </c>
      <c r="F1579" s="24">
        <f t="shared" si="73"/>
        <v>0.7789992790194664</v>
      </c>
    </row>
    <row r="1580" spans="1:6" ht="12.75">
      <c r="A1580" s="25"/>
      <c r="B1580" s="10" t="s">
        <v>380</v>
      </c>
      <c r="C1580" s="48"/>
      <c r="D1580" s="23"/>
      <c r="E1580" s="23"/>
      <c r="F1580" s="23"/>
    </row>
    <row r="1581" spans="1:6" ht="12.75">
      <c r="A1581" s="25"/>
      <c r="B1581" s="10" t="s">
        <v>439</v>
      </c>
      <c r="C1581" s="48" t="s">
        <v>33</v>
      </c>
      <c r="D1581" s="50">
        <v>804.15</v>
      </c>
      <c r="E1581" s="24">
        <f>D1581*12</f>
        <v>9649.8</v>
      </c>
      <c r="F1581" s="24">
        <f t="shared" si="73"/>
        <v>0.23191059841384282</v>
      </c>
    </row>
    <row r="1582" spans="1:6" ht="12.75">
      <c r="A1582" s="25"/>
      <c r="B1582" s="10" t="s">
        <v>382</v>
      </c>
      <c r="C1582" s="48" t="s">
        <v>33</v>
      </c>
      <c r="D1582" s="50">
        <v>1606.84</v>
      </c>
      <c r="E1582" s="24">
        <f>D1582*12</f>
        <v>19282.079999999998</v>
      </c>
      <c r="F1582" s="24">
        <f t="shared" si="73"/>
        <v>0.4634001441961067</v>
      </c>
    </row>
    <row r="1583" spans="1:6" ht="12.75">
      <c r="A1583" s="25"/>
      <c r="B1583" s="10" t="s">
        <v>43</v>
      </c>
      <c r="C1583" s="48" t="s">
        <v>33</v>
      </c>
      <c r="D1583" s="23" t="s">
        <v>35</v>
      </c>
      <c r="E1583" s="24"/>
      <c r="F1583" s="24"/>
    </row>
    <row r="1584" spans="1:6" ht="12.75">
      <c r="A1584" s="25"/>
      <c r="B1584" s="10" t="s">
        <v>383</v>
      </c>
      <c r="C1584" s="48" t="s">
        <v>33</v>
      </c>
      <c r="D1584" s="23" t="s">
        <v>35</v>
      </c>
      <c r="E1584" s="24"/>
      <c r="F1584" s="24"/>
    </row>
    <row r="1585" spans="1:6" ht="13.5" thickBot="1">
      <c r="A1585" s="25"/>
      <c r="B1585" s="10" t="s">
        <v>44</v>
      </c>
      <c r="C1585" s="48" t="s">
        <v>33</v>
      </c>
      <c r="D1585" s="50">
        <v>582.54</v>
      </c>
      <c r="E1585" s="24">
        <f>D1585*12</f>
        <v>6990.48</v>
      </c>
      <c r="F1585" s="24">
        <f t="shared" si="73"/>
        <v>0.16799999999999998</v>
      </c>
    </row>
    <row r="1586" spans="1:6" ht="13.5" thickBot="1">
      <c r="A1586" s="18"/>
      <c r="B1586" s="27" t="s">
        <v>45</v>
      </c>
      <c r="C1586" s="28" t="s">
        <v>33</v>
      </c>
      <c r="D1586" s="47">
        <v>25241.17</v>
      </c>
      <c r="E1586" s="21">
        <f>D1586*12</f>
        <v>302894.04</v>
      </c>
      <c r="F1586" s="21">
        <f t="shared" si="73"/>
        <v>7.279356885364095</v>
      </c>
    </row>
    <row r="1587" spans="1:6" ht="12.75">
      <c r="A1587" s="29" t="s">
        <v>14</v>
      </c>
      <c r="B1587" s="30" t="s">
        <v>373</v>
      </c>
      <c r="C1587" s="31" t="s">
        <v>33</v>
      </c>
      <c r="D1587" s="51">
        <v>3132.54</v>
      </c>
      <c r="E1587" s="32">
        <f>D1587*12</f>
        <v>37590.479999999996</v>
      </c>
      <c r="F1587" s="32">
        <f t="shared" si="73"/>
        <v>0.9034001441961067</v>
      </c>
    </row>
    <row r="1588" spans="1:6" ht="12.75">
      <c r="A1588" s="29" t="s">
        <v>16</v>
      </c>
      <c r="B1588" s="30" t="s">
        <v>267</v>
      </c>
      <c r="C1588" s="31" t="s">
        <v>33</v>
      </c>
      <c r="D1588" s="51">
        <v>6907.26</v>
      </c>
      <c r="E1588" s="32">
        <f>D1588*12</f>
        <v>82887.12</v>
      </c>
      <c r="F1588" s="32">
        <f t="shared" si="73"/>
        <v>1.992</v>
      </c>
    </row>
    <row r="1589" spans="1:6" ht="13.5" thickBot="1">
      <c r="A1589" s="29" t="s">
        <v>18</v>
      </c>
      <c r="B1589" s="30" t="s">
        <v>46</v>
      </c>
      <c r="C1589" s="31" t="s">
        <v>33</v>
      </c>
      <c r="D1589" s="33" t="s">
        <v>35</v>
      </c>
      <c r="E1589" s="33"/>
      <c r="F1589" s="33"/>
    </row>
    <row r="1590" spans="1:6" ht="17.25" customHeight="1" thickBot="1">
      <c r="A1590" s="18"/>
      <c r="B1590" s="20" t="s">
        <v>47</v>
      </c>
      <c r="C1590" s="34" t="s">
        <v>33</v>
      </c>
      <c r="D1590" s="52">
        <v>35280.97</v>
      </c>
      <c r="E1590" s="35">
        <f>D1590*12</f>
        <v>423371.64</v>
      </c>
      <c r="F1590" s="35">
        <f t="shared" si="73"/>
        <v>10.174757029560203</v>
      </c>
    </row>
    <row r="1591" spans="1:6" ht="14.25" customHeight="1" thickBot="1">
      <c r="A1591" s="29" t="s">
        <v>21</v>
      </c>
      <c r="B1591" s="30" t="s">
        <v>384</v>
      </c>
      <c r="C1591" s="31" t="s">
        <v>33</v>
      </c>
      <c r="D1591" s="51">
        <v>1058.43</v>
      </c>
      <c r="E1591" s="32">
        <f>D1591*12</f>
        <v>12701.16</v>
      </c>
      <c r="F1591" s="32">
        <f t="shared" si="73"/>
        <v>0.30524297043979814</v>
      </c>
    </row>
    <row r="1592" spans="1:6" ht="20.25" customHeight="1" thickBot="1">
      <c r="A1592" s="18" t="s">
        <v>23</v>
      </c>
      <c r="B1592" s="20" t="s">
        <v>48</v>
      </c>
      <c r="C1592" s="34" t="s">
        <v>33</v>
      </c>
      <c r="D1592" s="52">
        <v>36339.4</v>
      </c>
      <c r="E1592" s="35">
        <f>D1592*12</f>
        <v>436072.80000000005</v>
      </c>
      <c r="F1592" s="35">
        <f t="shared" si="73"/>
        <v>10.48</v>
      </c>
    </row>
    <row r="1594" ht="31.5" customHeight="1">
      <c r="F1594" s="36" t="s">
        <v>171</v>
      </c>
    </row>
    <row r="1595" spans="1:4" s="2" customFormat="1" ht="15">
      <c r="A1595" s="61" t="s">
        <v>0</v>
      </c>
      <c r="B1595" s="61"/>
      <c r="C1595" s="61"/>
      <c r="D1595" s="61"/>
    </row>
    <row r="1596" spans="1:4" ht="12.75">
      <c r="A1596" s="62" t="s">
        <v>172</v>
      </c>
      <c r="B1596" s="62"/>
      <c r="C1596" s="62"/>
      <c r="D1596" s="62"/>
    </row>
    <row r="1597" spans="1:4" ht="13.5" customHeight="1">
      <c r="A1597" s="63" t="s">
        <v>2</v>
      </c>
      <c r="B1597" s="63"/>
      <c r="C1597" s="63"/>
      <c r="D1597" s="63"/>
    </row>
    <row r="1598" ht="12.75">
      <c r="A1598" s="3" t="s">
        <v>173</v>
      </c>
    </row>
    <row r="1599" ht="12.75">
      <c r="A1599" s="3" t="s">
        <v>4</v>
      </c>
    </row>
    <row r="1600" ht="12.75">
      <c r="A1600" s="4" t="s">
        <v>174</v>
      </c>
    </row>
    <row r="1601" spans="1:4" ht="11.25" customHeight="1">
      <c r="A1601" s="5" t="s">
        <v>6</v>
      </c>
      <c r="B1601" s="6" t="s">
        <v>7</v>
      </c>
      <c r="C1601" s="7" t="s">
        <v>8</v>
      </c>
      <c r="D1601" s="8">
        <v>296</v>
      </c>
    </row>
    <row r="1602" spans="1:4" ht="10.5" customHeight="1">
      <c r="A1602" s="9" t="s">
        <v>9</v>
      </c>
      <c r="B1602" s="10" t="s">
        <v>10</v>
      </c>
      <c r="C1602" s="11" t="s">
        <v>11</v>
      </c>
      <c r="D1602" s="12">
        <v>3</v>
      </c>
    </row>
    <row r="1603" spans="1:4" ht="10.5" customHeight="1">
      <c r="A1603" s="9" t="s">
        <v>12</v>
      </c>
      <c r="B1603" s="10" t="s">
        <v>13</v>
      </c>
      <c r="C1603" s="11" t="s">
        <v>8</v>
      </c>
      <c r="D1603" s="14">
        <v>1.77</v>
      </c>
    </row>
    <row r="1604" spans="1:4" ht="10.5" customHeight="1">
      <c r="A1604" s="9" t="s">
        <v>14</v>
      </c>
      <c r="B1604" s="10" t="s">
        <v>15</v>
      </c>
      <c r="C1604" s="11" t="s">
        <v>8</v>
      </c>
      <c r="D1604" s="14">
        <v>0.55</v>
      </c>
    </row>
    <row r="1605" spans="1:4" ht="10.5" customHeight="1">
      <c r="A1605" s="9" t="s">
        <v>16</v>
      </c>
      <c r="B1605" s="10" t="s">
        <v>17</v>
      </c>
      <c r="C1605" s="11" t="s">
        <v>8</v>
      </c>
      <c r="D1605" s="14">
        <v>1.09</v>
      </c>
    </row>
    <row r="1606" spans="1:4" ht="10.5" customHeight="1">
      <c r="A1606" s="9" t="s">
        <v>18</v>
      </c>
      <c r="B1606" s="10" t="s">
        <v>19</v>
      </c>
      <c r="C1606" s="11" t="s">
        <v>20</v>
      </c>
      <c r="D1606" s="12">
        <v>598</v>
      </c>
    </row>
    <row r="1607" spans="1:4" ht="12.75">
      <c r="A1607" s="9" t="s">
        <v>21</v>
      </c>
      <c r="B1607" s="10" t="s">
        <v>22</v>
      </c>
      <c r="C1607" s="11" t="s">
        <v>20</v>
      </c>
      <c r="D1607" s="12">
        <v>0</v>
      </c>
    </row>
    <row r="1608" spans="1:4" ht="10.5" customHeight="1">
      <c r="A1608" s="9" t="s">
        <v>23</v>
      </c>
      <c r="B1608" s="10" t="s">
        <v>24</v>
      </c>
      <c r="C1608" s="11" t="s">
        <v>20</v>
      </c>
      <c r="D1608" s="12">
        <v>1730</v>
      </c>
    </row>
    <row r="1609" spans="1:4" ht="12.75">
      <c r="A1609" s="9" t="s">
        <v>25</v>
      </c>
      <c r="B1609" s="10" t="s">
        <v>26</v>
      </c>
      <c r="C1609" s="11" t="s">
        <v>20</v>
      </c>
      <c r="D1609" s="13">
        <v>894.2</v>
      </c>
    </row>
    <row r="1610" spans="1:4" ht="10.5" customHeight="1" thickBot="1">
      <c r="A1610" s="15"/>
      <c r="B1610" s="16"/>
      <c r="C1610" s="17"/>
      <c r="D1610" s="17"/>
    </row>
    <row r="1611" spans="1:6" ht="24.75" customHeight="1" thickBot="1">
      <c r="A1611" s="18" t="s">
        <v>27</v>
      </c>
      <c r="B1611" s="19" t="s">
        <v>28</v>
      </c>
      <c r="C1611" s="19" t="s">
        <v>29</v>
      </c>
      <c r="D1611" s="18" t="s">
        <v>30</v>
      </c>
      <c r="E1611" s="18" t="s">
        <v>264</v>
      </c>
      <c r="F1611" s="18" t="s">
        <v>265</v>
      </c>
    </row>
    <row r="1612" spans="1:6" ht="13.5" thickBot="1">
      <c r="A1612" s="18" t="s">
        <v>6</v>
      </c>
      <c r="B1612" s="20" t="s">
        <v>31</v>
      </c>
      <c r="C1612" s="46"/>
      <c r="D1612" s="47">
        <v>22289.88</v>
      </c>
      <c r="E1612" s="21">
        <f aca="true" t="shared" si="74" ref="E1612:E1619">D1612*12</f>
        <v>267478.56</v>
      </c>
      <c r="F1612" s="21">
        <f>D1612/6283.5</f>
        <v>3.5473669133444736</v>
      </c>
    </row>
    <row r="1613" spans="1:6" ht="12.75">
      <c r="A1613" s="11"/>
      <c r="B1613" s="10" t="s">
        <v>32</v>
      </c>
      <c r="C1613" s="48" t="s">
        <v>33</v>
      </c>
      <c r="D1613" s="49">
        <v>8791.03</v>
      </c>
      <c r="E1613" s="22">
        <f t="shared" si="74"/>
        <v>105492.36000000002</v>
      </c>
      <c r="F1613" s="22">
        <f aca="true" t="shared" si="75" ref="F1613:F1640">D1613/6283.5</f>
        <v>1.3990658072730167</v>
      </c>
    </row>
    <row r="1614" spans="1:6" ht="12.75">
      <c r="A1614" s="11"/>
      <c r="B1614" s="10" t="s">
        <v>34</v>
      </c>
      <c r="C1614" s="48" t="s">
        <v>33</v>
      </c>
      <c r="D1614" s="49">
        <v>3114.38</v>
      </c>
      <c r="E1614" s="22">
        <f t="shared" si="74"/>
        <v>37372.56</v>
      </c>
      <c r="F1614" s="22">
        <f t="shared" si="75"/>
        <v>0.4956441473700963</v>
      </c>
    </row>
    <row r="1615" spans="1:6" ht="12.75">
      <c r="A1615" s="11"/>
      <c r="B1615" s="10" t="s">
        <v>374</v>
      </c>
      <c r="C1615" s="48" t="s">
        <v>33</v>
      </c>
      <c r="D1615" s="49">
        <v>5670.43</v>
      </c>
      <c r="E1615" s="22">
        <f t="shared" si="74"/>
        <v>68045.16</v>
      </c>
      <c r="F1615" s="22">
        <f t="shared" si="75"/>
        <v>0.902431765735657</v>
      </c>
    </row>
    <row r="1616" spans="1:6" ht="12.75">
      <c r="A1616" s="11"/>
      <c r="B1616" s="10" t="s">
        <v>375</v>
      </c>
      <c r="C1616" s="48" t="s">
        <v>33</v>
      </c>
      <c r="D1616" s="49">
        <v>1627.43</v>
      </c>
      <c r="E1616" s="22">
        <f t="shared" si="74"/>
        <v>19529.16</v>
      </c>
      <c r="F1616" s="22">
        <f t="shared" si="75"/>
        <v>0.25900055701440283</v>
      </c>
    </row>
    <row r="1617" spans="1:6" ht="12.75">
      <c r="A1617" s="11"/>
      <c r="B1617" s="10" t="s">
        <v>36</v>
      </c>
      <c r="C1617" s="48" t="s">
        <v>33</v>
      </c>
      <c r="D1617" s="50">
        <v>277.89</v>
      </c>
      <c r="E1617" s="24">
        <f t="shared" si="74"/>
        <v>3334.68</v>
      </c>
      <c r="F1617" s="24">
        <f t="shared" si="75"/>
        <v>0.04422535211267605</v>
      </c>
    </row>
    <row r="1618" spans="1:6" ht="13.5" thickBot="1">
      <c r="A1618" s="11"/>
      <c r="B1618" s="10" t="s">
        <v>376</v>
      </c>
      <c r="C1618" s="48" t="s">
        <v>33</v>
      </c>
      <c r="D1618" s="49">
        <v>2808.72</v>
      </c>
      <c r="E1618" s="22">
        <f t="shared" si="74"/>
        <v>33704.64</v>
      </c>
      <c r="F1618" s="22">
        <f t="shared" si="75"/>
        <v>0.4469992838386249</v>
      </c>
    </row>
    <row r="1619" spans="1:6" ht="13.5" thickBot="1">
      <c r="A1619" s="18" t="s">
        <v>9</v>
      </c>
      <c r="B1619" s="20" t="s">
        <v>37</v>
      </c>
      <c r="C1619" s="46"/>
      <c r="D1619" s="47">
        <v>12344.58</v>
      </c>
      <c r="E1619" s="21">
        <f t="shared" si="74"/>
        <v>148134.96</v>
      </c>
      <c r="F1619" s="21">
        <f t="shared" si="75"/>
        <v>1.9646025304368584</v>
      </c>
    </row>
    <row r="1620" spans="1:6" ht="12.75">
      <c r="A1620" s="25"/>
      <c r="B1620" s="26" t="s">
        <v>38</v>
      </c>
      <c r="C1620" s="48"/>
      <c r="D1620" s="23"/>
      <c r="E1620" s="23"/>
      <c r="F1620" s="23"/>
    </row>
    <row r="1621" spans="1:6" ht="12.75">
      <c r="A1621" s="25"/>
      <c r="B1621" s="10" t="s">
        <v>440</v>
      </c>
      <c r="C1621" s="48" t="s">
        <v>33</v>
      </c>
      <c r="D1621" s="50">
        <v>4781.57</v>
      </c>
      <c r="E1621" s="24">
        <f>D1621*12</f>
        <v>57378.84</v>
      </c>
      <c r="F1621" s="24">
        <f t="shared" si="75"/>
        <v>0.7609723880003183</v>
      </c>
    </row>
    <row r="1622" spans="1:6" ht="12.75">
      <c r="A1622" s="25"/>
      <c r="B1622" s="26" t="s">
        <v>39</v>
      </c>
      <c r="C1622" s="48"/>
      <c r="D1622" s="23"/>
      <c r="E1622" s="23"/>
      <c r="F1622" s="23"/>
    </row>
    <row r="1623" spans="1:6" ht="12.75">
      <c r="A1623" s="25"/>
      <c r="B1623" s="10" t="s">
        <v>441</v>
      </c>
      <c r="C1623" s="48" t="s">
        <v>33</v>
      </c>
      <c r="D1623" s="50">
        <v>6869.14</v>
      </c>
      <c r="E1623" s="24">
        <f>D1623*12</f>
        <v>82429.68000000001</v>
      </c>
      <c r="F1623" s="24">
        <f t="shared" si="75"/>
        <v>1.0932028328161056</v>
      </c>
    </row>
    <row r="1624" spans="1:6" ht="12.75">
      <c r="A1624" s="25"/>
      <c r="B1624" s="10" t="s">
        <v>40</v>
      </c>
      <c r="C1624" s="48" t="s">
        <v>33</v>
      </c>
      <c r="D1624" s="50">
        <v>216.32</v>
      </c>
      <c r="E1624" s="24">
        <f>D1624*12</f>
        <v>2595.84</v>
      </c>
      <c r="F1624" s="24">
        <f t="shared" si="75"/>
        <v>0.034426673032545554</v>
      </c>
    </row>
    <row r="1625" spans="1:6" ht="13.5" thickBot="1">
      <c r="A1625" s="25"/>
      <c r="B1625" s="10" t="s">
        <v>41</v>
      </c>
      <c r="C1625" s="48" t="s">
        <v>33</v>
      </c>
      <c r="D1625" s="50">
        <v>477.55</v>
      </c>
      <c r="E1625" s="24">
        <f>D1625*12</f>
        <v>5730.6</v>
      </c>
      <c r="F1625" s="24">
        <f t="shared" si="75"/>
        <v>0.07600063658788891</v>
      </c>
    </row>
    <row r="1626" spans="1:6" ht="13.5" thickBot="1">
      <c r="A1626" s="18" t="s">
        <v>12</v>
      </c>
      <c r="B1626" s="20" t="s">
        <v>42</v>
      </c>
      <c r="C1626" s="46"/>
      <c r="D1626" s="47">
        <v>28674.79</v>
      </c>
      <c r="E1626" s="21">
        <f>D1626*12</f>
        <v>344097.48</v>
      </c>
      <c r="F1626" s="21">
        <f t="shared" si="75"/>
        <v>4.5635060077982015</v>
      </c>
    </row>
    <row r="1627" spans="1:6" ht="12.75">
      <c r="A1627" s="25"/>
      <c r="B1627" s="10" t="s">
        <v>379</v>
      </c>
      <c r="C1627" s="48" t="s">
        <v>33</v>
      </c>
      <c r="D1627" s="50">
        <v>4894.85</v>
      </c>
      <c r="E1627" s="24">
        <f>D1627*12</f>
        <v>58738.200000000004</v>
      </c>
      <c r="F1627" s="24">
        <f t="shared" si="75"/>
        <v>0.7790005570144029</v>
      </c>
    </row>
    <row r="1628" spans="1:6" ht="12.75">
      <c r="A1628" s="25"/>
      <c r="B1628" s="10" t="s">
        <v>380</v>
      </c>
      <c r="C1628" s="48"/>
      <c r="D1628" s="23"/>
      <c r="E1628" s="23"/>
      <c r="F1628" s="23"/>
    </row>
    <row r="1629" spans="1:6" ht="12.75">
      <c r="A1629" s="25"/>
      <c r="B1629" s="10" t="s">
        <v>442</v>
      </c>
      <c r="C1629" s="48" t="s">
        <v>33</v>
      </c>
      <c r="D1629" s="50">
        <v>1425.31</v>
      </c>
      <c r="E1629" s="24">
        <f aca="true" t="shared" si="76" ref="E1629:E1636">D1629*12</f>
        <v>17103.72</v>
      </c>
      <c r="F1629" s="24">
        <f t="shared" si="75"/>
        <v>0.22683377098750696</v>
      </c>
    </row>
    <row r="1630" spans="1:6" ht="12.75">
      <c r="A1630" s="25"/>
      <c r="B1630" s="10" t="s">
        <v>382</v>
      </c>
      <c r="C1630" s="48" t="s">
        <v>33</v>
      </c>
      <c r="D1630" s="50">
        <v>8080.44</v>
      </c>
      <c r="E1630" s="24">
        <f t="shared" si="76"/>
        <v>96965.28</v>
      </c>
      <c r="F1630" s="24">
        <f t="shared" si="75"/>
        <v>1.2859775602769157</v>
      </c>
    </row>
    <row r="1631" spans="1:6" ht="12.75">
      <c r="A1631" s="25"/>
      <c r="B1631" s="10" t="s">
        <v>43</v>
      </c>
      <c r="C1631" s="48" t="s">
        <v>33</v>
      </c>
      <c r="D1631" s="50">
        <v>12460.18</v>
      </c>
      <c r="E1631" s="24">
        <f t="shared" si="76"/>
        <v>149522.16</v>
      </c>
      <c r="F1631" s="24">
        <f t="shared" si="75"/>
        <v>1.9829999204265139</v>
      </c>
    </row>
    <row r="1632" spans="1:6" ht="12.75">
      <c r="A1632" s="25"/>
      <c r="B1632" s="10" t="s">
        <v>383</v>
      </c>
      <c r="C1632" s="48" t="s">
        <v>33</v>
      </c>
      <c r="D1632" s="50">
        <v>758.38</v>
      </c>
      <c r="E1632" s="24">
        <f t="shared" si="76"/>
        <v>9100.56</v>
      </c>
      <c r="F1632" s="24">
        <f t="shared" si="75"/>
        <v>0.1206938807989178</v>
      </c>
    </row>
    <row r="1633" spans="1:6" ht="13.5" thickBot="1">
      <c r="A1633" s="25"/>
      <c r="B1633" s="10" t="s">
        <v>44</v>
      </c>
      <c r="C1633" s="48" t="s">
        <v>33</v>
      </c>
      <c r="D1633" s="50">
        <v>1055.63</v>
      </c>
      <c r="E1633" s="24">
        <f t="shared" si="76"/>
        <v>12667.560000000001</v>
      </c>
      <c r="F1633" s="24">
        <f t="shared" si="75"/>
        <v>0.16800031829394446</v>
      </c>
    </row>
    <row r="1634" spans="1:6" ht="13.5" thickBot="1">
      <c r="A1634" s="18"/>
      <c r="B1634" s="27" t="s">
        <v>45</v>
      </c>
      <c r="C1634" s="28" t="s">
        <v>33</v>
      </c>
      <c r="D1634" s="47">
        <v>63309.24</v>
      </c>
      <c r="E1634" s="21">
        <f t="shared" si="76"/>
        <v>759710.88</v>
      </c>
      <c r="F1634" s="21">
        <f t="shared" si="75"/>
        <v>10.075473860109811</v>
      </c>
    </row>
    <row r="1635" spans="1:6" ht="12.75">
      <c r="A1635" s="29" t="s">
        <v>14</v>
      </c>
      <c r="B1635" s="30" t="s">
        <v>373</v>
      </c>
      <c r="C1635" s="31" t="s">
        <v>33</v>
      </c>
      <c r="D1635" s="51">
        <v>5676.51</v>
      </c>
      <c r="E1635" s="32">
        <f t="shared" si="76"/>
        <v>68118.12</v>
      </c>
      <c r="F1635" s="32">
        <f t="shared" si="75"/>
        <v>0.9033993793268084</v>
      </c>
    </row>
    <row r="1636" spans="1:6" ht="12.75">
      <c r="A1636" s="29" t="s">
        <v>16</v>
      </c>
      <c r="B1636" s="30" t="s">
        <v>267</v>
      </c>
      <c r="C1636" s="31" t="s">
        <v>33</v>
      </c>
      <c r="D1636" s="51">
        <v>12516.73</v>
      </c>
      <c r="E1636" s="32">
        <f t="shared" si="76"/>
        <v>150200.76</v>
      </c>
      <c r="F1636" s="32">
        <f t="shared" si="75"/>
        <v>1.9919996817060555</v>
      </c>
    </row>
    <row r="1637" spans="1:6" ht="13.5" thickBot="1">
      <c r="A1637" s="29" t="s">
        <v>18</v>
      </c>
      <c r="B1637" s="30" t="s">
        <v>46</v>
      </c>
      <c r="C1637" s="31" t="s">
        <v>33</v>
      </c>
      <c r="D1637" s="33" t="s">
        <v>35</v>
      </c>
      <c r="E1637" s="33"/>
      <c r="F1637" s="33"/>
    </row>
    <row r="1638" spans="1:6" ht="17.25" customHeight="1" thickBot="1">
      <c r="A1638" s="18"/>
      <c r="B1638" s="20" t="s">
        <v>47</v>
      </c>
      <c r="C1638" s="34" t="s">
        <v>33</v>
      </c>
      <c r="D1638" s="52">
        <v>81502.49</v>
      </c>
      <c r="E1638" s="35">
        <f>D1638*12</f>
        <v>978029.8800000001</v>
      </c>
      <c r="F1638" s="35">
        <f t="shared" si="75"/>
        <v>12.970874512612399</v>
      </c>
    </row>
    <row r="1639" spans="1:6" ht="14.25" customHeight="1" thickBot="1">
      <c r="A1639" s="29" t="s">
        <v>21</v>
      </c>
      <c r="B1639" s="30" t="s">
        <v>384</v>
      </c>
      <c r="C1639" s="31" t="s">
        <v>33</v>
      </c>
      <c r="D1639" s="51">
        <v>2445.07</v>
      </c>
      <c r="E1639" s="32">
        <f>D1639*12</f>
        <v>29340.840000000004</v>
      </c>
      <c r="F1639" s="32">
        <f t="shared" si="75"/>
        <v>0.3891254873876025</v>
      </c>
    </row>
    <row r="1640" spans="1:6" ht="20.25" customHeight="1" thickBot="1">
      <c r="A1640" s="18" t="s">
        <v>23</v>
      </c>
      <c r="B1640" s="20" t="s">
        <v>48</v>
      </c>
      <c r="C1640" s="34" t="s">
        <v>33</v>
      </c>
      <c r="D1640" s="52">
        <v>83947.56</v>
      </c>
      <c r="E1640" s="35">
        <f>D1640*12</f>
        <v>1007370.72</v>
      </c>
      <c r="F1640" s="35">
        <f t="shared" si="75"/>
        <v>13.36</v>
      </c>
    </row>
    <row r="1642" ht="31.5" customHeight="1">
      <c r="F1642" s="36" t="s">
        <v>175</v>
      </c>
    </row>
    <row r="1643" spans="1:4" s="2" customFormat="1" ht="15">
      <c r="A1643" s="61" t="s">
        <v>0</v>
      </c>
      <c r="B1643" s="61"/>
      <c r="C1643" s="61"/>
      <c r="D1643" s="61"/>
    </row>
    <row r="1644" spans="1:4" ht="12.75">
      <c r="A1644" s="62" t="s">
        <v>176</v>
      </c>
      <c r="B1644" s="62"/>
      <c r="C1644" s="62"/>
      <c r="D1644" s="62"/>
    </row>
    <row r="1645" spans="1:4" ht="13.5" customHeight="1">
      <c r="A1645" s="63" t="s">
        <v>2</v>
      </c>
      <c r="B1645" s="63"/>
      <c r="C1645" s="63"/>
      <c r="D1645" s="63"/>
    </row>
    <row r="1646" ht="12.75">
      <c r="A1646" s="3" t="s">
        <v>177</v>
      </c>
    </row>
    <row r="1647" ht="12.75">
      <c r="A1647" s="3" t="s">
        <v>4</v>
      </c>
    </row>
    <row r="1648" ht="12.75">
      <c r="A1648" s="4" t="s">
        <v>178</v>
      </c>
    </row>
    <row r="1649" spans="1:4" ht="11.25" customHeight="1">
      <c r="A1649" s="5" t="s">
        <v>6</v>
      </c>
      <c r="B1649" s="6" t="s">
        <v>7</v>
      </c>
      <c r="C1649" s="7" t="s">
        <v>8</v>
      </c>
      <c r="D1649" s="8">
        <v>378</v>
      </c>
    </row>
    <row r="1650" spans="1:4" ht="10.5" customHeight="1">
      <c r="A1650" s="9" t="s">
        <v>9</v>
      </c>
      <c r="B1650" s="10" t="s">
        <v>10</v>
      </c>
      <c r="C1650" s="11" t="s">
        <v>11</v>
      </c>
      <c r="D1650" s="12">
        <v>4</v>
      </c>
    </row>
    <row r="1651" spans="1:4" ht="10.5" customHeight="1">
      <c r="A1651" s="9" t="s">
        <v>12</v>
      </c>
      <c r="B1651" s="10" t="s">
        <v>13</v>
      </c>
      <c r="C1651" s="11" t="s">
        <v>8</v>
      </c>
      <c r="D1651" s="14">
        <v>2.14</v>
      </c>
    </row>
    <row r="1652" spans="1:4" ht="10.5" customHeight="1">
      <c r="A1652" s="9" t="s">
        <v>14</v>
      </c>
      <c r="B1652" s="10" t="s">
        <v>15</v>
      </c>
      <c r="C1652" s="11" t="s">
        <v>8</v>
      </c>
      <c r="D1652" s="14">
        <v>0.98</v>
      </c>
    </row>
    <row r="1653" spans="1:4" ht="10.5" customHeight="1">
      <c r="A1653" s="9" t="s">
        <v>16</v>
      </c>
      <c r="B1653" s="10" t="s">
        <v>17</v>
      </c>
      <c r="C1653" s="11" t="s">
        <v>8</v>
      </c>
      <c r="D1653" s="14">
        <v>1.35</v>
      </c>
    </row>
    <row r="1654" spans="1:4" ht="10.5" customHeight="1">
      <c r="A1654" s="9" t="s">
        <v>18</v>
      </c>
      <c r="B1654" s="10" t="s">
        <v>19</v>
      </c>
      <c r="C1654" s="11" t="s">
        <v>20</v>
      </c>
      <c r="D1654" s="12">
        <v>1129</v>
      </c>
    </row>
    <row r="1655" spans="1:4" ht="12.75">
      <c r="A1655" s="9" t="s">
        <v>21</v>
      </c>
      <c r="B1655" s="10" t="s">
        <v>22</v>
      </c>
      <c r="C1655" s="11" t="s">
        <v>20</v>
      </c>
      <c r="D1655" s="12">
        <v>0</v>
      </c>
    </row>
    <row r="1656" spans="1:4" ht="10.5" customHeight="1">
      <c r="A1656" s="9" t="s">
        <v>23</v>
      </c>
      <c r="B1656" s="10" t="s">
        <v>24</v>
      </c>
      <c r="C1656" s="11" t="s">
        <v>20</v>
      </c>
      <c r="D1656" s="12">
        <v>2728</v>
      </c>
    </row>
    <row r="1657" spans="1:4" ht="12.75">
      <c r="A1657" s="9" t="s">
        <v>25</v>
      </c>
      <c r="B1657" s="10" t="s">
        <v>26</v>
      </c>
      <c r="C1657" s="11" t="s">
        <v>20</v>
      </c>
      <c r="D1657" s="13">
        <v>1103.5</v>
      </c>
    </row>
    <row r="1658" spans="1:4" ht="10.5" customHeight="1" thickBot="1">
      <c r="A1658" s="15"/>
      <c r="B1658" s="16"/>
      <c r="C1658" s="17"/>
      <c r="D1658" s="17"/>
    </row>
    <row r="1659" spans="1:6" ht="24.75" customHeight="1" thickBot="1">
      <c r="A1659" s="18" t="s">
        <v>27</v>
      </c>
      <c r="B1659" s="19" t="s">
        <v>28</v>
      </c>
      <c r="C1659" s="19" t="s">
        <v>29</v>
      </c>
      <c r="D1659" s="18" t="s">
        <v>30</v>
      </c>
      <c r="E1659" s="18" t="s">
        <v>264</v>
      </c>
      <c r="F1659" s="18" t="s">
        <v>265</v>
      </c>
    </row>
    <row r="1660" spans="1:6" ht="13.5" thickBot="1">
      <c r="A1660" s="18" t="s">
        <v>6</v>
      </c>
      <c r="B1660" s="20" t="s">
        <v>31</v>
      </c>
      <c r="C1660" s="46"/>
      <c r="D1660" s="47">
        <v>22242.02</v>
      </c>
      <c r="E1660" s="21">
        <f aca="true" t="shared" si="77" ref="E1660:E1667">D1660*12</f>
        <v>266904.24</v>
      </c>
      <c r="F1660" s="21">
        <f>D1660/7744.1</f>
        <v>2.8721245851680632</v>
      </c>
    </row>
    <row r="1661" spans="1:6" ht="12.75">
      <c r="A1661" s="11"/>
      <c r="B1661" s="10" t="s">
        <v>32</v>
      </c>
      <c r="C1661" s="48" t="s">
        <v>33</v>
      </c>
      <c r="D1661" s="49">
        <v>7837.9</v>
      </c>
      <c r="E1661" s="22">
        <f t="shared" si="77"/>
        <v>94054.79999999999</v>
      </c>
      <c r="F1661" s="22">
        <f aca="true" t="shared" si="78" ref="F1661:F1688">D1661/7744.1</f>
        <v>1.0121124468950555</v>
      </c>
    </row>
    <row r="1662" spans="1:6" ht="12.75">
      <c r="A1662" s="11"/>
      <c r="B1662" s="10" t="s">
        <v>34</v>
      </c>
      <c r="C1662" s="48" t="s">
        <v>33</v>
      </c>
      <c r="D1662" s="49">
        <v>3612.29</v>
      </c>
      <c r="E1662" s="22">
        <f t="shared" si="77"/>
        <v>43347.479999999996</v>
      </c>
      <c r="F1662" s="22">
        <f t="shared" si="78"/>
        <v>0.46645704471791427</v>
      </c>
    </row>
    <row r="1663" spans="1:6" ht="12.75">
      <c r="A1663" s="11"/>
      <c r="B1663" s="10" t="s">
        <v>374</v>
      </c>
      <c r="C1663" s="48" t="s">
        <v>33</v>
      </c>
      <c r="D1663" s="49">
        <v>6988.52</v>
      </c>
      <c r="E1663" s="22">
        <f t="shared" si="77"/>
        <v>83862.24</v>
      </c>
      <c r="F1663" s="22">
        <f t="shared" si="78"/>
        <v>0.9024315285184851</v>
      </c>
    </row>
    <row r="1664" spans="1:6" ht="12.75">
      <c r="A1664" s="11"/>
      <c r="B1664" s="10" t="s">
        <v>375</v>
      </c>
      <c r="C1664" s="48" t="s">
        <v>33</v>
      </c>
      <c r="D1664" s="49">
        <v>2005.72</v>
      </c>
      <c r="E1664" s="22">
        <f t="shared" si="77"/>
        <v>24068.64</v>
      </c>
      <c r="F1664" s="22">
        <f t="shared" si="78"/>
        <v>0.25899975465192854</v>
      </c>
    </row>
    <row r="1665" spans="1:6" ht="12.75">
      <c r="A1665" s="11"/>
      <c r="B1665" s="10" t="s">
        <v>36</v>
      </c>
      <c r="C1665" s="48" t="s">
        <v>33</v>
      </c>
      <c r="D1665" s="50">
        <v>335.98</v>
      </c>
      <c r="E1665" s="24">
        <f t="shared" si="77"/>
        <v>4031.76</v>
      </c>
      <c r="F1665" s="24">
        <f t="shared" si="78"/>
        <v>0.043385286863547735</v>
      </c>
    </row>
    <row r="1666" spans="1:6" ht="13.5" thickBot="1">
      <c r="A1666" s="11"/>
      <c r="B1666" s="10" t="s">
        <v>376</v>
      </c>
      <c r="C1666" s="48" t="s">
        <v>33</v>
      </c>
      <c r="D1666" s="49">
        <v>1461.61</v>
      </c>
      <c r="E1666" s="22">
        <f t="shared" si="77"/>
        <v>17539.32</v>
      </c>
      <c r="F1666" s="22">
        <f t="shared" si="78"/>
        <v>0.18873852352113218</v>
      </c>
    </row>
    <row r="1667" spans="1:6" ht="13.5" thickBot="1">
      <c r="A1667" s="18" t="s">
        <v>9</v>
      </c>
      <c r="B1667" s="20" t="s">
        <v>37</v>
      </c>
      <c r="C1667" s="46"/>
      <c r="D1667" s="47">
        <v>17956.29</v>
      </c>
      <c r="E1667" s="21">
        <f t="shared" si="77"/>
        <v>215475.48</v>
      </c>
      <c r="F1667" s="21">
        <f t="shared" si="78"/>
        <v>2.318705853488462</v>
      </c>
    </row>
    <row r="1668" spans="1:6" ht="12.75">
      <c r="A1668" s="25"/>
      <c r="B1668" s="26" t="s">
        <v>38</v>
      </c>
      <c r="C1668" s="48"/>
      <c r="D1668" s="23"/>
      <c r="E1668" s="23"/>
      <c r="F1668" s="23"/>
    </row>
    <row r="1669" spans="1:6" ht="12.75">
      <c r="A1669" s="25"/>
      <c r="B1669" s="10" t="s">
        <v>443</v>
      </c>
      <c r="C1669" s="48" t="s">
        <v>33</v>
      </c>
      <c r="D1669" s="50">
        <v>8519.89</v>
      </c>
      <c r="E1669" s="24">
        <f>D1669*12</f>
        <v>102238.68</v>
      </c>
      <c r="F1669" s="24">
        <f t="shared" si="78"/>
        <v>1.1001782001782001</v>
      </c>
    </row>
    <row r="1670" spans="1:6" ht="12.75">
      <c r="A1670" s="25"/>
      <c r="B1670" s="26" t="s">
        <v>39</v>
      </c>
      <c r="C1670" s="48"/>
      <c r="D1670" s="23"/>
      <c r="E1670" s="23"/>
      <c r="F1670" s="23"/>
    </row>
    <row r="1671" spans="1:6" ht="12.75">
      <c r="A1671" s="25"/>
      <c r="B1671" s="10" t="s">
        <v>444</v>
      </c>
      <c r="C1671" s="48" t="s">
        <v>33</v>
      </c>
      <c r="D1671" s="50">
        <v>8507.65</v>
      </c>
      <c r="E1671" s="24">
        <f>D1671*12</f>
        <v>102091.79999999999</v>
      </c>
      <c r="F1671" s="24">
        <f t="shared" si="78"/>
        <v>1.098597642075903</v>
      </c>
    </row>
    <row r="1672" spans="1:6" ht="12.75">
      <c r="A1672" s="25"/>
      <c r="B1672" s="10" t="s">
        <v>40</v>
      </c>
      <c r="C1672" s="48" t="s">
        <v>33</v>
      </c>
      <c r="D1672" s="50">
        <v>340.2</v>
      </c>
      <c r="E1672" s="24">
        <f>D1672*12</f>
        <v>4082.3999999999996</v>
      </c>
      <c r="F1672" s="24">
        <f t="shared" si="78"/>
        <v>0.043930217843261316</v>
      </c>
    </row>
    <row r="1673" spans="1:6" ht="13.5" thickBot="1">
      <c r="A1673" s="25"/>
      <c r="B1673" s="10" t="s">
        <v>41</v>
      </c>
      <c r="C1673" s="48" t="s">
        <v>33</v>
      </c>
      <c r="D1673" s="50">
        <v>588.55</v>
      </c>
      <c r="E1673" s="24">
        <f>D1673*12</f>
        <v>7062.599999999999</v>
      </c>
      <c r="F1673" s="24">
        <f t="shared" si="78"/>
        <v>0.07599979339109773</v>
      </c>
    </row>
    <row r="1674" spans="1:6" ht="13.5" thickBot="1">
      <c r="A1674" s="18" t="s">
        <v>12</v>
      </c>
      <c r="B1674" s="20" t="s">
        <v>42</v>
      </c>
      <c r="C1674" s="46"/>
      <c r="D1674" s="47">
        <v>37827.17</v>
      </c>
      <c r="E1674" s="21">
        <f>D1674*12</f>
        <v>453926.04</v>
      </c>
      <c r="F1674" s="21">
        <f t="shared" si="78"/>
        <v>4.884643793339445</v>
      </c>
    </row>
    <row r="1675" spans="1:6" ht="12.75">
      <c r="A1675" s="25"/>
      <c r="B1675" s="10" t="s">
        <v>379</v>
      </c>
      <c r="C1675" s="48" t="s">
        <v>33</v>
      </c>
      <c r="D1675" s="50">
        <v>6032.65</v>
      </c>
      <c r="E1675" s="24">
        <f>D1675*12</f>
        <v>72391.79999999999</v>
      </c>
      <c r="F1675" s="24">
        <f t="shared" si="78"/>
        <v>0.7789994963908007</v>
      </c>
    </row>
    <row r="1676" spans="1:6" ht="12.75">
      <c r="A1676" s="25"/>
      <c r="B1676" s="10" t="s">
        <v>380</v>
      </c>
      <c r="C1676" s="48"/>
      <c r="D1676" s="23"/>
      <c r="E1676" s="23"/>
      <c r="F1676" s="23"/>
    </row>
    <row r="1677" spans="1:6" ht="12.75">
      <c r="A1677" s="25"/>
      <c r="B1677" s="10" t="s">
        <v>445</v>
      </c>
      <c r="C1677" s="48" t="s">
        <v>33</v>
      </c>
      <c r="D1677" s="50">
        <v>1820.16</v>
      </c>
      <c r="E1677" s="24">
        <f aca="true" t="shared" si="79" ref="E1677:E1684">D1677*12</f>
        <v>21841.920000000002</v>
      </c>
      <c r="F1677" s="24">
        <f t="shared" si="78"/>
        <v>0.23503828721220024</v>
      </c>
    </row>
    <row r="1678" spans="1:6" ht="12.75">
      <c r="A1678" s="25"/>
      <c r="B1678" s="10" t="s">
        <v>382</v>
      </c>
      <c r="C1678" s="48" t="s">
        <v>33</v>
      </c>
      <c r="D1678" s="50">
        <v>12305.62</v>
      </c>
      <c r="E1678" s="24">
        <f t="shared" si="79"/>
        <v>147667.44</v>
      </c>
      <c r="F1678" s="24">
        <f t="shared" si="78"/>
        <v>1.5890316499012151</v>
      </c>
    </row>
    <row r="1679" spans="1:6" ht="12.75">
      <c r="A1679" s="25"/>
      <c r="B1679" s="10" t="s">
        <v>43</v>
      </c>
      <c r="C1679" s="48" t="s">
        <v>33</v>
      </c>
      <c r="D1679" s="50">
        <v>15356.55</v>
      </c>
      <c r="E1679" s="24">
        <f t="shared" si="79"/>
        <v>184278.59999999998</v>
      </c>
      <c r="F1679" s="24">
        <f t="shared" si="78"/>
        <v>1.9829999612608307</v>
      </c>
    </row>
    <row r="1680" spans="1:6" ht="12.75">
      <c r="A1680" s="25"/>
      <c r="B1680" s="10" t="s">
        <v>383</v>
      </c>
      <c r="C1680" s="48" t="s">
        <v>33</v>
      </c>
      <c r="D1680" s="50">
        <v>1011.17</v>
      </c>
      <c r="E1680" s="24">
        <f t="shared" si="79"/>
        <v>12134.039999999999</v>
      </c>
      <c r="F1680" s="24">
        <f t="shared" si="78"/>
        <v>0.13057295231208274</v>
      </c>
    </row>
    <row r="1681" spans="1:6" ht="13.5" thickBot="1">
      <c r="A1681" s="25"/>
      <c r="B1681" s="10" t="s">
        <v>44</v>
      </c>
      <c r="C1681" s="48" t="s">
        <v>33</v>
      </c>
      <c r="D1681" s="50">
        <v>1301.01</v>
      </c>
      <c r="E1681" s="24">
        <f t="shared" si="79"/>
        <v>15612.119999999999</v>
      </c>
      <c r="F1681" s="24">
        <f t="shared" si="78"/>
        <v>0.1680001549566767</v>
      </c>
    </row>
    <row r="1682" spans="1:6" ht="13.5" thickBot="1">
      <c r="A1682" s="18"/>
      <c r="B1682" s="27" t="s">
        <v>45</v>
      </c>
      <c r="C1682" s="28" t="s">
        <v>33</v>
      </c>
      <c r="D1682" s="47">
        <v>78025.48</v>
      </c>
      <c r="E1682" s="21">
        <f t="shared" si="79"/>
        <v>936305.76</v>
      </c>
      <c r="F1682" s="21">
        <f t="shared" si="78"/>
        <v>10.07547423199597</v>
      </c>
    </row>
    <row r="1683" spans="1:6" ht="12.75">
      <c r="A1683" s="29" t="s">
        <v>14</v>
      </c>
      <c r="B1683" s="30" t="s">
        <v>373</v>
      </c>
      <c r="C1683" s="31" t="s">
        <v>33</v>
      </c>
      <c r="D1683" s="51">
        <v>6996.02</v>
      </c>
      <c r="E1683" s="32">
        <f t="shared" si="79"/>
        <v>83952.24</v>
      </c>
      <c r="F1683" s="32">
        <f t="shared" si="78"/>
        <v>0.9034000077478338</v>
      </c>
    </row>
    <row r="1684" spans="1:6" ht="12.75">
      <c r="A1684" s="29" t="s">
        <v>16</v>
      </c>
      <c r="B1684" s="30" t="s">
        <v>267</v>
      </c>
      <c r="C1684" s="31" t="s">
        <v>33</v>
      </c>
      <c r="D1684" s="51">
        <v>15426.25</v>
      </c>
      <c r="E1684" s="32">
        <f t="shared" si="79"/>
        <v>185115</v>
      </c>
      <c r="F1684" s="32">
        <f t="shared" si="78"/>
        <v>1.9920003615655788</v>
      </c>
    </row>
    <row r="1685" spans="1:6" ht="13.5" thickBot="1">
      <c r="A1685" s="29" t="s">
        <v>18</v>
      </c>
      <c r="B1685" s="30" t="s">
        <v>46</v>
      </c>
      <c r="C1685" s="31" t="s">
        <v>33</v>
      </c>
      <c r="D1685" s="33" t="s">
        <v>35</v>
      </c>
      <c r="E1685" s="33"/>
      <c r="F1685" s="33"/>
    </row>
    <row r="1686" spans="1:6" ht="17.25" customHeight="1" thickBot="1">
      <c r="A1686" s="18"/>
      <c r="B1686" s="20" t="s">
        <v>47</v>
      </c>
      <c r="C1686" s="34" t="s">
        <v>33</v>
      </c>
      <c r="D1686" s="52">
        <v>100447.75</v>
      </c>
      <c r="E1686" s="35">
        <f>D1686*12</f>
        <v>1205373</v>
      </c>
      <c r="F1686" s="35">
        <f t="shared" si="78"/>
        <v>12.970874601309383</v>
      </c>
    </row>
    <row r="1687" spans="1:6" ht="14.25" customHeight="1" thickBot="1">
      <c r="A1687" s="29" t="s">
        <v>21</v>
      </c>
      <c r="B1687" s="30" t="s">
        <v>384</v>
      </c>
      <c r="C1687" s="31" t="s">
        <v>33</v>
      </c>
      <c r="D1687" s="51">
        <v>3013.43</v>
      </c>
      <c r="E1687" s="32">
        <f>D1687*12</f>
        <v>36161.159999999996</v>
      </c>
      <c r="F1687" s="32">
        <f t="shared" si="78"/>
        <v>0.3891259152128717</v>
      </c>
    </row>
    <row r="1688" spans="1:6" ht="20.25" customHeight="1" thickBot="1">
      <c r="A1688" s="18" t="s">
        <v>23</v>
      </c>
      <c r="B1688" s="20" t="s">
        <v>48</v>
      </c>
      <c r="C1688" s="34" t="s">
        <v>33</v>
      </c>
      <c r="D1688" s="52">
        <v>103461.18</v>
      </c>
      <c r="E1688" s="35">
        <f>D1688*12</f>
        <v>1241534.16</v>
      </c>
      <c r="F1688" s="35">
        <f t="shared" si="78"/>
        <v>13.360000516522254</v>
      </c>
    </row>
    <row r="1690" ht="31.5" customHeight="1">
      <c r="F1690" s="36" t="s">
        <v>179</v>
      </c>
    </row>
    <row r="1691" spans="1:4" s="2" customFormat="1" ht="15">
      <c r="A1691" s="61" t="s">
        <v>0</v>
      </c>
      <c r="B1691" s="61"/>
      <c r="C1691" s="61"/>
      <c r="D1691" s="61"/>
    </row>
    <row r="1692" spans="1:4" ht="12.75">
      <c r="A1692" s="62" t="s">
        <v>180</v>
      </c>
      <c r="B1692" s="62"/>
      <c r="C1692" s="62"/>
      <c r="D1692" s="62"/>
    </row>
    <row r="1693" spans="1:4" ht="13.5" customHeight="1">
      <c r="A1693" s="63" t="s">
        <v>2</v>
      </c>
      <c r="B1693" s="63"/>
      <c r="C1693" s="63"/>
      <c r="D1693" s="63"/>
    </row>
    <row r="1694" ht="12.75">
      <c r="A1694" s="3" t="s">
        <v>181</v>
      </c>
    </row>
    <row r="1695" ht="12.75">
      <c r="A1695" s="3" t="s">
        <v>182</v>
      </c>
    </row>
    <row r="1696" ht="12.75">
      <c r="A1696" s="4" t="s">
        <v>183</v>
      </c>
    </row>
    <row r="1697" spans="1:4" ht="11.25" customHeight="1">
      <c r="A1697" s="5" t="s">
        <v>6</v>
      </c>
      <c r="B1697" s="6" t="s">
        <v>7</v>
      </c>
      <c r="C1697" s="7" t="s">
        <v>8</v>
      </c>
      <c r="D1697" s="8">
        <v>156</v>
      </c>
    </row>
    <row r="1698" spans="1:4" ht="10.5" customHeight="1">
      <c r="A1698" s="9" t="s">
        <v>9</v>
      </c>
      <c r="B1698" s="10" t="s">
        <v>10</v>
      </c>
      <c r="C1698" s="11" t="s">
        <v>11</v>
      </c>
      <c r="D1698" s="12">
        <v>0</v>
      </c>
    </row>
    <row r="1699" spans="1:4" ht="10.5" customHeight="1">
      <c r="A1699" s="9" t="s">
        <v>12</v>
      </c>
      <c r="B1699" s="10" t="s">
        <v>13</v>
      </c>
      <c r="C1699" s="11" t="s">
        <v>8</v>
      </c>
      <c r="D1699" s="14">
        <v>0.92</v>
      </c>
    </row>
    <row r="1700" spans="1:4" ht="10.5" customHeight="1">
      <c r="A1700" s="9" t="s">
        <v>14</v>
      </c>
      <c r="B1700" s="10" t="s">
        <v>15</v>
      </c>
      <c r="C1700" s="11" t="s">
        <v>8</v>
      </c>
      <c r="D1700" s="13">
        <v>1.1</v>
      </c>
    </row>
    <row r="1701" spans="1:4" ht="10.5" customHeight="1">
      <c r="A1701" s="9" t="s">
        <v>16</v>
      </c>
      <c r="B1701" s="10" t="s">
        <v>17</v>
      </c>
      <c r="C1701" s="11" t="s">
        <v>8</v>
      </c>
      <c r="D1701" s="14">
        <v>0.72</v>
      </c>
    </row>
    <row r="1702" spans="1:4" ht="10.5" customHeight="1">
      <c r="A1702" s="9" t="s">
        <v>18</v>
      </c>
      <c r="B1702" s="10" t="s">
        <v>19</v>
      </c>
      <c r="C1702" s="11" t="s">
        <v>20</v>
      </c>
      <c r="D1702" s="12">
        <v>1375</v>
      </c>
    </row>
    <row r="1703" spans="1:4" ht="12.75">
      <c r="A1703" s="9" t="s">
        <v>21</v>
      </c>
      <c r="B1703" s="10" t="s">
        <v>22</v>
      </c>
      <c r="C1703" s="11" t="s">
        <v>20</v>
      </c>
      <c r="D1703" s="12">
        <v>0</v>
      </c>
    </row>
    <row r="1704" spans="1:4" ht="10.5" customHeight="1">
      <c r="A1704" s="9" t="s">
        <v>23</v>
      </c>
      <c r="B1704" s="10" t="s">
        <v>24</v>
      </c>
      <c r="C1704" s="11" t="s">
        <v>20</v>
      </c>
      <c r="D1704" s="12">
        <v>2452</v>
      </c>
    </row>
    <row r="1705" spans="1:4" ht="12.75">
      <c r="A1705" s="9" t="s">
        <v>25</v>
      </c>
      <c r="B1705" s="10" t="s">
        <v>26</v>
      </c>
      <c r="C1705" s="11" t="s">
        <v>20</v>
      </c>
      <c r="D1705" s="12">
        <v>565</v>
      </c>
    </row>
    <row r="1706" spans="1:4" ht="10.5" customHeight="1" thickBot="1">
      <c r="A1706" s="15"/>
      <c r="B1706" s="16"/>
      <c r="C1706" s="17"/>
      <c r="D1706" s="17"/>
    </row>
    <row r="1707" spans="1:6" ht="24.75" customHeight="1" thickBot="1">
      <c r="A1707" s="18" t="s">
        <v>27</v>
      </c>
      <c r="B1707" s="19" t="s">
        <v>28</v>
      </c>
      <c r="C1707" s="19" t="s">
        <v>29</v>
      </c>
      <c r="D1707" s="18" t="s">
        <v>30</v>
      </c>
      <c r="E1707" s="18" t="s">
        <v>264</v>
      </c>
      <c r="F1707" s="18" t="s">
        <v>265</v>
      </c>
    </row>
    <row r="1708" spans="1:6" ht="13.5" thickBot="1">
      <c r="A1708" s="18" t="s">
        <v>6</v>
      </c>
      <c r="B1708" s="20" t="s">
        <v>31</v>
      </c>
      <c r="C1708" s="46"/>
      <c r="D1708" s="47">
        <v>7781.17</v>
      </c>
      <c r="E1708" s="21">
        <f aca="true" t="shared" si="80" ref="E1708:E1715">D1708*12</f>
        <v>93374.04000000001</v>
      </c>
      <c r="F1708" s="21">
        <f>D1708/3172.5</f>
        <v>2.4526934594168637</v>
      </c>
    </row>
    <row r="1709" spans="1:6" ht="12.75">
      <c r="A1709" s="11"/>
      <c r="B1709" s="10" t="s">
        <v>32</v>
      </c>
      <c r="C1709" s="48" t="s">
        <v>33</v>
      </c>
      <c r="D1709" s="49">
        <v>3000</v>
      </c>
      <c r="E1709" s="22">
        <f t="shared" si="80"/>
        <v>36000</v>
      </c>
      <c r="F1709" s="22">
        <f aca="true" t="shared" si="81" ref="F1709:F1736">D1709/3172.5</f>
        <v>0.9456264775413712</v>
      </c>
    </row>
    <row r="1710" spans="1:6" ht="12.75">
      <c r="A1710" s="11"/>
      <c r="B1710" s="10" t="s">
        <v>34</v>
      </c>
      <c r="C1710" s="48" t="s">
        <v>33</v>
      </c>
      <c r="D1710" s="49">
        <v>1533.97</v>
      </c>
      <c r="E1710" s="22">
        <f t="shared" si="80"/>
        <v>18407.64</v>
      </c>
      <c r="F1710" s="22">
        <f t="shared" si="81"/>
        <v>0.4835208825847124</v>
      </c>
    </row>
    <row r="1711" spans="1:6" ht="12.75">
      <c r="A1711" s="11"/>
      <c r="B1711" s="10" t="s">
        <v>374</v>
      </c>
      <c r="C1711" s="48" t="s">
        <v>33</v>
      </c>
      <c r="D1711" s="49">
        <v>1862.97</v>
      </c>
      <c r="E1711" s="22">
        <f t="shared" si="80"/>
        <v>22355.64</v>
      </c>
      <c r="F1711" s="22">
        <f t="shared" si="81"/>
        <v>0.5872245862884161</v>
      </c>
    </row>
    <row r="1712" spans="1:6" ht="12.75">
      <c r="A1712" s="11"/>
      <c r="B1712" s="10" t="s">
        <v>375</v>
      </c>
      <c r="C1712" s="48" t="s">
        <v>33</v>
      </c>
      <c r="D1712" s="50">
        <v>821.68</v>
      </c>
      <c r="E1712" s="22">
        <f t="shared" si="80"/>
        <v>9860.16</v>
      </c>
      <c r="F1712" s="22">
        <f t="shared" si="81"/>
        <v>0.2590007880220646</v>
      </c>
    </row>
    <row r="1713" spans="1:6" ht="12.75">
      <c r="A1713" s="11"/>
      <c r="B1713" s="10" t="s">
        <v>36</v>
      </c>
      <c r="C1713" s="48" t="s">
        <v>33</v>
      </c>
      <c r="D1713" s="50">
        <v>144.44</v>
      </c>
      <c r="E1713" s="24">
        <f t="shared" si="80"/>
        <v>1733.28</v>
      </c>
      <c r="F1713" s="24">
        <f t="shared" si="81"/>
        <v>0.04552876280535855</v>
      </c>
    </row>
    <row r="1714" spans="1:6" ht="13.5" thickBot="1">
      <c r="A1714" s="11"/>
      <c r="B1714" s="10" t="s">
        <v>376</v>
      </c>
      <c r="C1714" s="48" t="s">
        <v>33</v>
      </c>
      <c r="D1714" s="49">
        <v>418.11</v>
      </c>
      <c r="E1714" s="22">
        <f t="shared" si="80"/>
        <v>5017.32</v>
      </c>
      <c r="F1714" s="22">
        <f t="shared" si="81"/>
        <v>0.1317919621749409</v>
      </c>
    </row>
    <row r="1715" spans="1:8" ht="13.5" thickBot="1">
      <c r="A1715" s="18" t="s">
        <v>9</v>
      </c>
      <c r="B1715" s="20" t="s">
        <v>37</v>
      </c>
      <c r="C1715" s="46"/>
      <c r="D1715" s="47">
        <v>14662.77</v>
      </c>
      <c r="E1715" s="21">
        <f t="shared" si="80"/>
        <v>175953.24</v>
      </c>
      <c r="F1715" s="21">
        <f t="shared" si="81"/>
        <v>4.62183451536643</v>
      </c>
      <c r="H1715" s="38"/>
    </row>
    <row r="1716" spans="1:6" ht="12.75">
      <c r="A1716" s="25"/>
      <c r="B1716" s="26" t="s">
        <v>38</v>
      </c>
      <c r="C1716" s="48"/>
      <c r="D1716" s="23"/>
      <c r="E1716" s="23"/>
      <c r="F1716" s="23"/>
    </row>
    <row r="1717" spans="1:6" ht="12.75">
      <c r="A1717" s="25"/>
      <c r="B1717" s="10" t="s">
        <v>446</v>
      </c>
      <c r="C1717" s="48" t="s">
        <v>33</v>
      </c>
      <c r="D1717" s="50">
        <v>9563.14</v>
      </c>
      <c r="E1717" s="24">
        <f>D1717*12</f>
        <v>114757.68</v>
      </c>
      <c r="F1717" s="24">
        <f t="shared" si="81"/>
        <v>3.0143861308116624</v>
      </c>
    </row>
    <row r="1718" spans="1:6" ht="12.75">
      <c r="A1718" s="25"/>
      <c r="B1718" s="26" t="s">
        <v>39</v>
      </c>
      <c r="C1718" s="48"/>
      <c r="D1718" s="23"/>
      <c r="E1718" s="23"/>
      <c r="F1718" s="23"/>
    </row>
    <row r="1719" spans="1:6" ht="12.75">
      <c r="A1719" s="25"/>
      <c r="B1719" s="10" t="s">
        <v>447</v>
      </c>
      <c r="C1719" s="48" t="s">
        <v>33</v>
      </c>
      <c r="D1719" s="50">
        <v>4537.42</v>
      </c>
      <c r="E1719" s="24">
        <f>D1719*12</f>
        <v>54449.04</v>
      </c>
      <c r="F1719" s="24">
        <f t="shared" si="81"/>
        <v>1.4302348305752561</v>
      </c>
    </row>
    <row r="1720" spans="1:6" ht="12.75">
      <c r="A1720" s="25"/>
      <c r="B1720" s="10" t="s">
        <v>40</v>
      </c>
      <c r="C1720" s="48" t="s">
        <v>33</v>
      </c>
      <c r="D1720" s="50">
        <v>321.1</v>
      </c>
      <c r="E1720" s="24">
        <f>D1720*12</f>
        <v>3853.2000000000003</v>
      </c>
      <c r="F1720" s="24">
        <f t="shared" si="81"/>
        <v>0.10121355397951143</v>
      </c>
    </row>
    <row r="1721" spans="1:6" ht="13.5" thickBot="1">
      <c r="A1721" s="25"/>
      <c r="B1721" s="10" t="s">
        <v>41</v>
      </c>
      <c r="C1721" s="48" t="s">
        <v>33</v>
      </c>
      <c r="D1721" s="50">
        <v>241.11</v>
      </c>
      <c r="E1721" s="24">
        <f>D1721*12</f>
        <v>2893.32</v>
      </c>
      <c r="F1721" s="24">
        <f t="shared" si="81"/>
        <v>0.076</v>
      </c>
    </row>
    <row r="1722" spans="1:6" ht="13.5" thickBot="1">
      <c r="A1722" s="18" t="s">
        <v>12</v>
      </c>
      <c r="B1722" s="20" t="s">
        <v>42</v>
      </c>
      <c r="C1722" s="46"/>
      <c r="D1722" s="47">
        <v>5336.37</v>
      </c>
      <c r="E1722" s="21">
        <f>D1722*12</f>
        <v>64036.44</v>
      </c>
      <c r="F1722" s="21">
        <f t="shared" si="81"/>
        <v>1.6820709219858156</v>
      </c>
    </row>
    <row r="1723" spans="1:6" ht="12.75">
      <c r="A1723" s="25"/>
      <c r="B1723" s="10" t="s">
        <v>379</v>
      </c>
      <c r="C1723" s="48" t="s">
        <v>33</v>
      </c>
      <c r="D1723" s="50">
        <v>2471.38</v>
      </c>
      <c r="E1723" s="24">
        <f>D1723*12</f>
        <v>29656.56</v>
      </c>
      <c r="F1723" s="24">
        <f t="shared" si="81"/>
        <v>0.7790007880220646</v>
      </c>
    </row>
    <row r="1724" spans="1:6" ht="12.75">
      <c r="A1724" s="25"/>
      <c r="B1724" s="10" t="s">
        <v>380</v>
      </c>
      <c r="C1724" s="48"/>
      <c r="D1724" s="23"/>
      <c r="E1724" s="23"/>
      <c r="F1724" s="23"/>
    </row>
    <row r="1725" spans="1:6" ht="12.75">
      <c r="A1725" s="25"/>
      <c r="B1725" s="10" t="s">
        <v>448</v>
      </c>
      <c r="C1725" s="48" t="s">
        <v>33</v>
      </c>
      <c r="D1725" s="50">
        <v>751.18</v>
      </c>
      <c r="E1725" s="24">
        <f>D1725*12</f>
        <v>9014.16</v>
      </c>
      <c r="F1725" s="24">
        <f t="shared" si="81"/>
        <v>0.23677856579984238</v>
      </c>
    </row>
    <row r="1726" spans="1:6" ht="12.75">
      <c r="A1726" s="25"/>
      <c r="B1726" s="10" t="s">
        <v>382</v>
      </c>
      <c r="C1726" s="48" t="s">
        <v>33</v>
      </c>
      <c r="D1726" s="50">
        <v>1580.83</v>
      </c>
      <c r="E1726" s="24">
        <f>D1726*12</f>
        <v>18969.96</v>
      </c>
      <c r="F1726" s="24">
        <f t="shared" si="81"/>
        <v>0.49829156816390857</v>
      </c>
    </row>
    <row r="1727" spans="1:6" ht="12.75">
      <c r="A1727" s="25"/>
      <c r="B1727" s="10" t="s">
        <v>43</v>
      </c>
      <c r="C1727" s="48" t="s">
        <v>33</v>
      </c>
      <c r="D1727" s="23" t="s">
        <v>35</v>
      </c>
      <c r="E1727" s="24"/>
      <c r="F1727" s="24"/>
    </row>
    <row r="1728" spans="1:6" ht="12.75">
      <c r="A1728" s="25"/>
      <c r="B1728" s="10" t="s">
        <v>383</v>
      </c>
      <c r="C1728" s="48" t="s">
        <v>33</v>
      </c>
      <c r="D1728" s="23" t="s">
        <v>35</v>
      </c>
      <c r="E1728" s="24"/>
      <c r="F1728" s="24"/>
    </row>
    <row r="1729" spans="1:6" ht="13.5" thickBot="1">
      <c r="A1729" s="25"/>
      <c r="B1729" s="10" t="s">
        <v>44</v>
      </c>
      <c r="C1729" s="48" t="s">
        <v>33</v>
      </c>
      <c r="D1729" s="50">
        <v>532.98</v>
      </c>
      <c r="E1729" s="24">
        <f>D1729*12</f>
        <v>6395.76</v>
      </c>
      <c r="F1729" s="24">
        <f t="shared" si="81"/>
        <v>0.168</v>
      </c>
    </row>
    <row r="1730" spans="1:6" ht="13.5" thickBot="1">
      <c r="A1730" s="18"/>
      <c r="B1730" s="27" t="s">
        <v>45</v>
      </c>
      <c r="C1730" s="28" t="s">
        <v>33</v>
      </c>
      <c r="D1730" s="47">
        <v>27780.31</v>
      </c>
      <c r="E1730" s="21">
        <f>D1730*12</f>
        <v>333363.72000000003</v>
      </c>
      <c r="F1730" s="21">
        <f t="shared" si="81"/>
        <v>8.756598896769109</v>
      </c>
    </row>
    <row r="1731" spans="1:6" ht="12.75">
      <c r="A1731" s="29" t="s">
        <v>14</v>
      </c>
      <c r="B1731" s="30" t="s">
        <v>373</v>
      </c>
      <c r="C1731" s="31" t="s">
        <v>33</v>
      </c>
      <c r="D1731" s="51">
        <v>2866.04</v>
      </c>
      <c r="E1731" s="32">
        <f>D1731*12</f>
        <v>34392.479999999996</v>
      </c>
      <c r="F1731" s="32">
        <f t="shared" si="81"/>
        <v>0.9034011032308904</v>
      </c>
    </row>
    <row r="1732" spans="1:8" ht="12.75">
      <c r="A1732" s="29" t="s">
        <v>16</v>
      </c>
      <c r="B1732" s="30" t="s">
        <v>267</v>
      </c>
      <c r="C1732" s="31" t="s">
        <v>33</v>
      </c>
      <c r="D1732" s="51">
        <v>2865.12</v>
      </c>
      <c r="E1732" s="32">
        <f>D1732*12</f>
        <v>34381.44</v>
      </c>
      <c r="F1732" s="32">
        <f t="shared" si="81"/>
        <v>0.9031111111111111</v>
      </c>
      <c r="H1732" s="37"/>
    </row>
    <row r="1733" spans="1:6" ht="13.5" thickBot="1">
      <c r="A1733" s="29" t="s">
        <v>18</v>
      </c>
      <c r="B1733" s="30" t="s">
        <v>46</v>
      </c>
      <c r="C1733" s="31" t="s">
        <v>33</v>
      </c>
      <c r="D1733" s="33" t="s">
        <v>35</v>
      </c>
      <c r="E1733" s="33"/>
      <c r="F1733" s="33"/>
    </row>
    <row r="1734" spans="1:6" ht="17.25" customHeight="1" thickBot="1">
      <c r="A1734" s="18"/>
      <c r="B1734" s="20" t="s">
        <v>47</v>
      </c>
      <c r="C1734" s="34" t="s">
        <v>33</v>
      </c>
      <c r="D1734" s="52">
        <v>33511.46</v>
      </c>
      <c r="E1734" s="35">
        <f>D1734*12</f>
        <v>402137.52</v>
      </c>
      <c r="F1734" s="35">
        <f t="shared" si="81"/>
        <v>10.563107959022853</v>
      </c>
    </row>
    <row r="1735" spans="1:6" ht="14.25" customHeight="1" thickBot="1">
      <c r="A1735" s="29" t="s">
        <v>21</v>
      </c>
      <c r="B1735" s="30" t="s">
        <v>384</v>
      </c>
      <c r="C1735" s="31" t="s">
        <v>33</v>
      </c>
      <c r="D1735" s="51">
        <v>1005.34</v>
      </c>
      <c r="E1735" s="32">
        <f>D1735*12</f>
        <v>12064.08</v>
      </c>
      <c r="F1735" s="32">
        <f t="shared" si="81"/>
        <v>0.31689204097714735</v>
      </c>
    </row>
    <row r="1736" spans="1:6" ht="20.25" customHeight="1" thickBot="1">
      <c r="A1736" s="18" t="s">
        <v>23</v>
      </c>
      <c r="B1736" s="20" t="s">
        <v>48</v>
      </c>
      <c r="C1736" s="34" t="s">
        <v>33</v>
      </c>
      <c r="D1736" s="52">
        <v>34516.8</v>
      </c>
      <c r="E1736" s="35">
        <f>D1736*12</f>
        <v>414201.60000000003</v>
      </c>
      <c r="F1736" s="35">
        <f t="shared" si="81"/>
        <v>10.88</v>
      </c>
    </row>
    <row r="1738" ht="31.5" customHeight="1">
      <c r="F1738" s="36" t="s">
        <v>184</v>
      </c>
    </row>
    <row r="1739" spans="1:4" s="2" customFormat="1" ht="15">
      <c r="A1739" s="61" t="s">
        <v>0</v>
      </c>
      <c r="B1739" s="61"/>
      <c r="C1739" s="61"/>
      <c r="D1739" s="61"/>
    </row>
    <row r="1740" spans="1:4" ht="12.75">
      <c r="A1740" s="62" t="s">
        <v>185</v>
      </c>
      <c r="B1740" s="62"/>
      <c r="C1740" s="62"/>
      <c r="D1740" s="62"/>
    </row>
    <row r="1741" spans="1:4" ht="13.5" customHeight="1">
      <c r="A1741" s="63" t="s">
        <v>2</v>
      </c>
      <c r="B1741" s="63"/>
      <c r="C1741" s="63"/>
      <c r="D1741" s="63"/>
    </row>
    <row r="1742" ht="12.75">
      <c r="A1742" s="3" t="s">
        <v>186</v>
      </c>
    </row>
    <row r="1743" ht="12.75">
      <c r="A1743" s="3" t="s">
        <v>187</v>
      </c>
    </row>
    <row r="1744" ht="12.75">
      <c r="A1744" s="4" t="s">
        <v>188</v>
      </c>
    </row>
    <row r="1745" spans="1:4" ht="11.25" customHeight="1">
      <c r="A1745" s="5" t="s">
        <v>6</v>
      </c>
      <c r="B1745" s="6" t="s">
        <v>7</v>
      </c>
      <c r="C1745" s="7" t="s">
        <v>8</v>
      </c>
      <c r="D1745" s="8">
        <v>4</v>
      </c>
    </row>
    <row r="1746" spans="1:4" ht="10.5" customHeight="1">
      <c r="A1746" s="9" t="s">
        <v>9</v>
      </c>
      <c r="B1746" s="10" t="s">
        <v>10</v>
      </c>
      <c r="C1746" s="11" t="s">
        <v>11</v>
      </c>
      <c r="D1746" s="12">
        <v>0</v>
      </c>
    </row>
    <row r="1747" spans="1:4" ht="10.5" customHeight="1">
      <c r="A1747" s="9" t="s">
        <v>12</v>
      </c>
      <c r="B1747" s="10" t="s">
        <v>13</v>
      </c>
      <c r="C1747" s="11" t="s">
        <v>8</v>
      </c>
      <c r="D1747" s="14">
        <v>0.04</v>
      </c>
    </row>
    <row r="1748" spans="1:4" ht="10.5" customHeight="1">
      <c r="A1748" s="9" t="s">
        <v>14</v>
      </c>
      <c r="B1748" s="10" t="s">
        <v>15</v>
      </c>
      <c r="C1748" s="11" t="s">
        <v>8</v>
      </c>
      <c r="D1748" s="12">
        <v>0</v>
      </c>
    </row>
    <row r="1749" spans="1:4" ht="10.5" customHeight="1">
      <c r="A1749" s="9" t="s">
        <v>16</v>
      </c>
      <c r="B1749" s="10" t="s">
        <v>17</v>
      </c>
      <c r="C1749" s="11" t="s">
        <v>8</v>
      </c>
      <c r="D1749" s="12">
        <v>0</v>
      </c>
    </row>
    <row r="1750" spans="1:4" ht="10.5" customHeight="1">
      <c r="A1750" s="9" t="s">
        <v>18</v>
      </c>
      <c r="B1750" s="10" t="s">
        <v>19</v>
      </c>
      <c r="C1750" s="11" t="s">
        <v>20</v>
      </c>
      <c r="D1750" s="12">
        <v>0</v>
      </c>
    </row>
    <row r="1751" spans="1:4" ht="12.75">
      <c r="A1751" s="9" t="s">
        <v>21</v>
      </c>
      <c r="B1751" s="10" t="s">
        <v>22</v>
      </c>
      <c r="C1751" s="11" t="s">
        <v>20</v>
      </c>
      <c r="D1751" s="12">
        <v>0</v>
      </c>
    </row>
    <row r="1752" spans="1:4" ht="10.5" customHeight="1">
      <c r="A1752" s="9" t="s">
        <v>23</v>
      </c>
      <c r="B1752" s="10" t="s">
        <v>24</v>
      </c>
      <c r="C1752" s="11" t="s">
        <v>20</v>
      </c>
      <c r="D1752" s="12">
        <v>0</v>
      </c>
    </row>
    <row r="1753" spans="1:4" ht="12.75">
      <c r="A1753" s="9" t="s">
        <v>25</v>
      </c>
      <c r="B1753" s="10" t="s">
        <v>26</v>
      </c>
      <c r="C1753" s="11" t="s">
        <v>20</v>
      </c>
      <c r="D1753" s="12">
        <v>0</v>
      </c>
    </row>
    <row r="1754" spans="1:4" ht="10.5" customHeight="1" thickBot="1">
      <c r="A1754" s="15"/>
      <c r="B1754" s="16"/>
      <c r="C1754" s="17"/>
      <c r="D1754" s="17"/>
    </row>
    <row r="1755" spans="1:6" ht="24.75" customHeight="1" thickBot="1">
      <c r="A1755" s="18" t="s">
        <v>27</v>
      </c>
      <c r="B1755" s="19" t="s">
        <v>28</v>
      </c>
      <c r="C1755" s="19" t="s">
        <v>29</v>
      </c>
      <c r="D1755" s="18" t="s">
        <v>30</v>
      </c>
      <c r="E1755" s="18" t="s">
        <v>264</v>
      </c>
      <c r="F1755" s="18" t="s">
        <v>265</v>
      </c>
    </row>
    <row r="1756" spans="1:6" ht="13.5" thickBot="1">
      <c r="A1756" s="18" t="s">
        <v>6</v>
      </c>
      <c r="B1756" s="20" t="s">
        <v>31</v>
      </c>
      <c r="C1756" s="46"/>
      <c r="D1756" s="47">
        <v>479.71</v>
      </c>
      <c r="E1756" s="21">
        <f>D1756*12</f>
        <v>5756.5199999999995</v>
      </c>
      <c r="F1756" s="21">
        <f>D1756/170</f>
        <v>2.8218235294117644</v>
      </c>
    </row>
    <row r="1757" spans="1:6" ht="12.75">
      <c r="A1757" s="11"/>
      <c r="B1757" s="10" t="s">
        <v>32</v>
      </c>
      <c r="C1757" s="48" t="s">
        <v>33</v>
      </c>
      <c r="D1757" s="50">
        <v>200</v>
      </c>
      <c r="E1757" s="22">
        <f>D1757*12</f>
        <v>2400</v>
      </c>
      <c r="F1757" s="22">
        <f aca="true" t="shared" si="82" ref="F1757:F1784">D1757/170</f>
        <v>1.1764705882352942</v>
      </c>
    </row>
    <row r="1758" spans="1:6" ht="12.75">
      <c r="A1758" s="11"/>
      <c r="B1758" s="10" t="s">
        <v>34</v>
      </c>
      <c r="C1758" s="48" t="s">
        <v>33</v>
      </c>
      <c r="D1758" s="23" t="s">
        <v>35</v>
      </c>
      <c r="E1758" s="23"/>
      <c r="F1758" s="23"/>
    </row>
    <row r="1759" spans="1:6" ht="12.75">
      <c r="A1759" s="11"/>
      <c r="B1759" s="10" t="s">
        <v>374</v>
      </c>
      <c r="C1759" s="48" t="s">
        <v>33</v>
      </c>
      <c r="D1759" s="50">
        <v>153.41</v>
      </c>
      <c r="E1759" s="22">
        <f>D1759*12</f>
        <v>1840.92</v>
      </c>
      <c r="F1759" s="22">
        <f t="shared" si="82"/>
        <v>0.9024117647058824</v>
      </c>
    </row>
    <row r="1760" spans="1:6" ht="12.75">
      <c r="A1760" s="11"/>
      <c r="B1760" s="10" t="s">
        <v>375</v>
      </c>
      <c r="C1760" s="48" t="s">
        <v>33</v>
      </c>
      <c r="D1760" s="50">
        <v>44.03</v>
      </c>
      <c r="E1760" s="22">
        <f>D1760*12</f>
        <v>528.36</v>
      </c>
      <c r="F1760" s="22">
        <f t="shared" si="82"/>
        <v>0.259</v>
      </c>
    </row>
    <row r="1761" spans="1:6" ht="12.75">
      <c r="A1761" s="11"/>
      <c r="B1761" s="10" t="s">
        <v>36</v>
      </c>
      <c r="C1761" s="48" t="s">
        <v>33</v>
      </c>
      <c r="D1761" s="50">
        <v>6.28</v>
      </c>
      <c r="E1761" s="24">
        <f>D1761*12</f>
        <v>75.36</v>
      </c>
      <c r="F1761" s="24">
        <f t="shared" si="82"/>
        <v>0.036941176470588234</v>
      </c>
    </row>
    <row r="1762" spans="1:8" ht="13.5" thickBot="1">
      <c r="A1762" s="11"/>
      <c r="B1762" s="10" t="s">
        <v>376</v>
      </c>
      <c r="C1762" s="48" t="s">
        <v>33</v>
      </c>
      <c r="D1762" s="50">
        <v>75.99</v>
      </c>
      <c r="E1762" s="22">
        <f>D1762*12</f>
        <v>911.8799999999999</v>
      </c>
      <c r="F1762" s="22">
        <f t="shared" si="82"/>
        <v>0.44699999999999995</v>
      </c>
      <c r="H1762" s="37"/>
    </row>
    <row r="1763" spans="1:6" ht="13.5" thickBot="1">
      <c r="A1763" s="18" t="s">
        <v>9</v>
      </c>
      <c r="B1763" s="20" t="s">
        <v>37</v>
      </c>
      <c r="C1763" s="46"/>
      <c r="D1763" s="47">
        <v>12.92</v>
      </c>
      <c r="E1763" s="21">
        <f>D1763*12</f>
        <v>155.04</v>
      </c>
      <c r="F1763" s="21">
        <f t="shared" si="82"/>
        <v>0.076</v>
      </c>
    </row>
    <row r="1764" spans="1:6" ht="12.75">
      <c r="A1764" s="25"/>
      <c r="B1764" s="26" t="s">
        <v>38</v>
      </c>
      <c r="C1764" s="48"/>
      <c r="D1764" s="23"/>
      <c r="E1764" s="23"/>
      <c r="F1764" s="23"/>
    </row>
    <row r="1765" spans="1:6" ht="12.75">
      <c r="A1765" s="25"/>
      <c r="B1765" s="10" t="s">
        <v>449</v>
      </c>
      <c r="C1765" s="48" t="s">
        <v>33</v>
      </c>
      <c r="D1765" s="23" t="s">
        <v>35</v>
      </c>
      <c r="E1765" s="24"/>
      <c r="F1765" s="24"/>
    </row>
    <row r="1766" spans="1:6" ht="12.75">
      <c r="A1766" s="25"/>
      <c r="B1766" s="26" t="s">
        <v>39</v>
      </c>
      <c r="C1766" s="48"/>
      <c r="D1766" s="23"/>
      <c r="E1766" s="23"/>
      <c r="F1766" s="23"/>
    </row>
    <row r="1767" spans="1:6" ht="12.75">
      <c r="A1767" s="25"/>
      <c r="B1767" s="10" t="s">
        <v>389</v>
      </c>
      <c r="C1767" s="48" t="s">
        <v>33</v>
      </c>
      <c r="D1767" s="23" t="s">
        <v>35</v>
      </c>
      <c r="E1767" s="24"/>
      <c r="F1767" s="24"/>
    </row>
    <row r="1768" spans="1:6" ht="12.75">
      <c r="A1768" s="25"/>
      <c r="B1768" s="10" t="s">
        <v>40</v>
      </c>
      <c r="C1768" s="48" t="s">
        <v>33</v>
      </c>
      <c r="D1768" s="23" t="s">
        <v>35</v>
      </c>
      <c r="E1768" s="24"/>
      <c r="F1768" s="24"/>
    </row>
    <row r="1769" spans="1:6" ht="13.5" thickBot="1">
      <c r="A1769" s="25"/>
      <c r="B1769" s="10" t="s">
        <v>41</v>
      </c>
      <c r="C1769" s="48" t="s">
        <v>33</v>
      </c>
      <c r="D1769" s="50">
        <v>12.92</v>
      </c>
      <c r="E1769" s="24">
        <f>D1769*12</f>
        <v>155.04</v>
      </c>
      <c r="F1769" s="24">
        <f t="shared" si="82"/>
        <v>0.076</v>
      </c>
    </row>
    <row r="1770" spans="1:6" ht="13.5" thickBot="1">
      <c r="A1770" s="18" t="s">
        <v>12</v>
      </c>
      <c r="B1770" s="20" t="s">
        <v>42</v>
      </c>
      <c r="C1770" s="46"/>
      <c r="D1770" s="47">
        <v>180.25</v>
      </c>
      <c r="E1770" s="21">
        <f>D1770*12</f>
        <v>2163</v>
      </c>
      <c r="F1770" s="21">
        <f t="shared" si="82"/>
        <v>1.0602941176470588</v>
      </c>
    </row>
    <row r="1771" spans="1:6" ht="12.75">
      <c r="A1771" s="25"/>
      <c r="B1771" s="10" t="s">
        <v>379</v>
      </c>
      <c r="C1771" s="48" t="s">
        <v>33</v>
      </c>
      <c r="D1771" s="50">
        <v>132.43</v>
      </c>
      <c r="E1771" s="24">
        <f>D1771*12</f>
        <v>1589.16</v>
      </c>
      <c r="F1771" s="24">
        <f t="shared" si="82"/>
        <v>0.779</v>
      </c>
    </row>
    <row r="1772" spans="1:6" ht="12.75">
      <c r="A1772" s="25"/>
      <c r="B1772" s="10" t="s">
        <v>380</v>
      </c>
      <c r="C1772" s="48"/>
      <c r="D1772" s="23"/>
      <c r="E1772" s="23"/>
      <c r="F1772" s="23"/>
    </row>
    <row r="1773" spans="1:6" ht="12.75">
      <c r="A1773" s="25"/>
      <c r="B1773" s="10" t="s">
        <v>450</v>
      </c>
      <c r="C1773" s="48" t="s">
        <v>33</v>
      </c>
      <c r="D1773" s="50">
        <v>19.26</v>
      </c>
      <c r="E1773" s="24">
        <f>D1773*12</f>
        <v>231.12</v>
      </c>
      <c r="F1773" s="24">
        <f t="shared" si="82"/>
        <v>0.11329411764705884</v>
      </c>
    </row>
    <row r="1774" spans="1:6" ht="12.75">
      <c r="A1774" s="25"/>
      <c r="B1774" s="10" t="s">
        <v>382</v>
      </c>
      <c r="C1774" s="48" t="s">
        <v>33</v>
      </c>
      <c r="D1774" s="23" t="s">
        <v>35</v>
      </c>
      <c r="E1774" s="24"/>
      <c r="F1774" s="24"/>
    </row>
    <row r="1775" spans="1:6" ht="12.75">
      <c r="A1775" s="25"/>
      <c r="B1775" s="10" t="s">
        <v>43</v>
      </c>
      <c r="C1775" s="48" t="s">
        <v>33</v>
      </c>
      <c r="D1775" s="23" t="s">
        <v>35</v>
      </c>
      <c r="E1775" s="24"/>
      <c r="F1775" s="24"/>
    </row>
    <row r="1776" spans="1:6" ht="12.75">
      <c r="A1776" s="25"/>
      <c r="B1776" s="10" t="s">
        <v>383</v>
      </c>
      <c r="C1776" s="48" t="s">
        <v>33</v>
      </c>
      <c r="D1776" s="23" t="s">
        <v>35</v>
      </c>
      <c r="E1776" s="24"/>
      <c r="F1776" s="24"/>
    </row>
    <row r="1777" spans="1:6" ht="13.5" thickBot="1">
      <c r="A1777" s="25"/>
      <c r="B1777" s="10" t="s">
        <v>44</v>
      </c>
      <c r="C1777" s="48" t="s">
        <v>33</v>
      </c>
      <c r="D1777" s="50">
        <v>28.56</v>
      </c>
      <c r="E1777" s="24">
        <f>D1777*12</f>
        <v>342.71999999999997</v>
      </c>
      <c r="F1777" s="24">
        <f t="shared" si="82"/>
        <v>0.16799999999999998</v>
      </c>
    </row>
    <row r="1778" spans="1:6" ht="13.5" thickBot="1">
      <c r="A1778" s="18"/>
      <c r="B1778" s="27" t="s">
        <v>45</v>
      </c>
      <c r="C1778" s="28" t="s">
        <v>33</v>
      </c>
      <c r="D1778" s="47">
        <v>672.88</v>
      </c>
      <c r="E1778" s="21">
        <f>D1778*12</f>
        <v>8074.5599999999995</v>
      </c>
      <c r="F1778" s="21">
        <f t="shared" si="82"/>
        <v>3.9581176470588235</v>
      </c>
    </row>
    <row r="1779" spans="1:6" ht="12.75">
      <c r="A1779" s="29" t="s">
        <v>14</v>
      </c>
      <c r="B1779" s="30" t="s">
        <v>373</v>
      </c>
      <c r="C1779" s="31" t="s">
        <v>33</v>
      </c>
      <c r="D1779" s="51">
        <v>153.58</v>
      </c>
      <c r="E1779" s="32">
        <f>D1779*12</f>
        <v>1842.96</v>
      </c>
      <c r="F1779" s="32">
        <f t="shared" si="82"/>
        <v>0.9034117647058825</v>
      </c>
    </row>
    <row r="1780" spans="1:8" ht="12.75">
      <c r="A1780" s="29" t="s">
        <v>16</v>
      </c>
      <c r="B1780" s="30" t="s">
        <v>267</v>
      </c>
      <c r="C1780" s="31" t="s">
        <v>33</v>
      </c>
      <c r="D1780" s="51">
        <v>99.46</v>
      </c>
      <c r="E1780" s="32">
        <f>D1780*12</f>
        <v>1193.52</v>
      </c>
      <c r="F1780" s="32">
        <f t="shared" si="82"/>
        <v>0.5850588235294117</v>
      </c>
      <c r="H1780" s="37"/>
    </row>
    <row r="1781" spans="1:6" ht="13.5" thickBot="1">
      <c r="A1781" s="29" t="s">
        <v>18</v>
      </c>
      <c r="B1781" s="30" t="s">
        <v>46</v>
      </c>
      <c r="C1781" s="31" t="s">
        <v>33</v>
      </c>
      <c r="D1781" s="33" t="s">
        <v>35</v>
      </c>
      <c r="E1781" s="33"/>
      <c r="F1781" s="33"/>
    </row>
    <row r="1782" spans="1:6" ht="17.25" customHeight="1" thickBot="1">
      <c r="A1782" s="18"/>
      <c r="B1782" s="20" t="s">
        <v>47</v>
      </c>
      <c r="C1782" s="34" t="s">
        <v>33</v>
      </c>
      <c r="D1782" s="52">
        <v>925.92</v>
      </c>
      <c r="E1782" s="35">
        <f>D1782*12</f>
        <v>11111.039999999999</v>
      </c>
      <c r="F1782" s="35">
        <f t="shared" si="82"/>
        <v>5.446588235294118</v>
      </c>
    </row>
    <row r="1783" spans="1:6" ht="14.25" customHeight="1" thickBot="1">
      <c r="A1783" s="29" t="s">
        <v>21</v>
      </c>
      <c r="B1783" s="30" t="s">
        <v>384</v>
      </c>
      <c r="C1783" s="31" t="s">
        <v>33</v>
      </c>
      <c r="D1783" s="51">
        <v>27.78</v>
      </c>
      <c r="E1783" s="32">
        <f>D1783*12</f>
        <v>333.36</v>
      </c>
      <c r="F1783" s="32">
        <f t="shared" si="82"/>
        <v>0.16341176470588237</v>
      </c>
    </row>
    <row r="1784" spans="1:6" ht="20.25" customHeight="1" thickBot="1">
      <c r="A1784" s="18" t="s">
        <v>23</v>
      </c>
      <c r="B1784" s="20" t="s">
        <v>48</v>
      </c>
      <c r="C1784" s="34" t="s">
        <v>33</v>
      </c>
      <c r="D1784" s="52">
        <v>953.7</v>
      </c>
      <c r="E1784" s="35">
        <f>D1784*12</f>
        <v>11444.400000000001</v>
      </c>
      <c r="F1784" s="35">
        <f t="shared" si="82"/>
        <v>5.61</v>
      </c>
    </row>
    <row r="1786" ht="31.5" customHeight="1">
      <c r="F1786" s="36" t="s">
        <v>189</v>
      </c>
    </row>
    <row r="1787" spans="1:4" s="2" customFormat="1" ht="15">
      <c r="A1787" s="61" t="s">
        <v>0</v>
      </c>
      <c r="B1787" s="61"/>
      <c r="C1787" s="61"/>
      <c r="D1787" s="61"/>
    </row>
    <row r="1788" spans="1:4" ht="12.75">
      <c r="A1788" s="62" t="s">
        <v>190</v>
      </c>
      <c r="B1788" s="62"/>
      <c r="C1788" s="62"/>
      <c r="D1788" s="62"/>
    </row>
    <row r="1789" spans="1:4" ht="13.5" customHeight="1">
      <c r="A1789" s="63" t="s">
        <v>2</v>
      </c>
      <c r="B1789" s="63"/>
      <c r="C1789" s="63"/>
      <c r="D1789" s="63"/>
    </row>
    <row r="1790" ht="12.75">
      <c r="A1790" s="3" t="s">
        <v>191</v>
      </c>
    </row>
    <row r="1791" ht="12.75">
      <c r="A1791" s="3" t="s">
        <v>58</v>
      </c>
    </row>
    <row r="1792" ht="12.75">
      <c r="A1792" s="4" t="s">
        <v>192</v>
      </c>
    </row>
    <row r="1793" spans="1:4" ht="11.25" customHeight="1">
      <c r="A1793" s="5" t="s">
        <v>6</v>
      </c>
      <c r="B1793" s="6" t="s">
        <v>7</v>
      </c>
      <c r="C1793" s="7" t="s">
        <v>8</v>
      </c>
      <c r="D1793" s="8">
        <v>60</v>
      </c>
    </row>
    <row r="1794" spans="1:4" ht="10.5" customHeight="1">
      <c r="A1794" s="9" t="s">
        <v>9</v>
      </c>
      <c r="B1794" s="10" t="s">
        <v>10</v>
      </c>
      <c r="C1794" s="11" t="s">
        <v>11</v>
      </c>
      <c r="D1794" s="12">
        <v>0</v>
      </c>
    </row>
    <row r="1795" spans="1:4" ht="10.5" customHeight="1">
      <c r="A1795" s="9" t="s">
        <v>12</v>
      </c>
      <c r="B1795" s="10" t="s">
        <v>13</v>
      </c>
      <c r="C1795" s="11" t="s">
        <v>8</v>
      </c>
      <c r="D1795" s="14">
        <v>0.29</v>
      </c>
    </row>
    <row r="1796" spans="1:4" ht="10.5" customHeight="1">
      <c r="A1796" s="9" t="s">
        <v>14</v>
      </c>
      <c r="B1796" s="10" t="s">
        <v>15</v>
      </c>
      <c r="C1796" s="11" t="s">
        <v>8</v>
      </c>
      <c r="D1796" s="14">
        <v>0.53</v>
      </c>
    </row>
    <row r="1797" spans="1:4" ht="10.5" customHeight="1">
      <c r="A1797" s="9" t="s">
        <v>16</v>
      </c>
      <c r="B1797" s="10" t="s">
        <v>17</v>
      </c>
      <c r="C1797" s="11" t="s">
        <v>8</v>
      </c>
      <c r="D1797" s="12">
        <v>0</v>
      </c>
    </row>
    <row r="1798" spans="1:4" ht="10.5" customHeight="1">
      <c r="A1798" s="9" t="s">
        <v>18</v>
      </c>
      <c r="B1798" s="10" t="s">
        <v>19</v>
      </c>
      <c r="C1798" s="11" t="s">
        <v>20</v>
      </c>
      <c r="D1798" s="12">
        <v>626</v>
      </c>
    </row>
    <row r="1799" spans="1:4" ht="12.75">
      <c r="A1799" s="9" t="s">
        <v>21</v>
      </c>
      <c r="B1799" s="10" t="s">
        <v>22</v>
      </c>
      <c r="C1799" s="11" t="s">
        <v>20</v>
      </c>
      <c r="D1799" s="12">
        <v>0</v>
      </c>
    </row>
    <row r="1800" spans="1:4" ht="10.5" customHeight="1">
      <c r="A1800" s="9" t="s">
        <v>23</v>
      </c>
      <c r="B1800" s="10" t="s">
        <v>24</v>
      </c>
      <c r="C1800" s="11" t="s">
        <v>20</v>
      </c>
      <c r="D1800" s="13">
        <v>1305.6</v>
      </c>
    </row>
    <row r="1801" spans="1:4" ht="12.75">
      <c r="A1801" s="9" t="s">
        <v>25</v>
      </c>
      <c r="B1801" s="10" t="s">
        <v>26</v>
      </c>
      <c r="C1801" s="11" t="s">
        <v>20</v>
      </c>
      <c r="D1801" s="12">
        <v>90</v>
      </c>
    </row>
    <row r="1802" spans="1:4" ht="10.5" customHeight="1" thickBot="1">
      <c r="A1802" s="15"/>
      <c r="B1802" s="16"/>
      <c r="C1802" s="17"/>
      <c r="D1802" s="17"/>
    </row>
    <row r="1803" spans="1:6" ht="24.75" customHeight="1" thickBot="1">
      <c r="A1803" s="18" t="s">
        <v>27</v>
      </c>
      <c r="B1803" s="19" t="s">
        <v>28</v>
      </c>
      <c r="C1803" s="19" t="s">
        <v>29</v>
      </c>
      <c r="D1803" s="18" t="s">
        <v>30</v>
      </c>
      <c r="E1803" s="18" t="s">
        <v>264</v>
      </c>
      <c r="F1803" s="18" t="s">
        <v>265</v>
      </c>
    </row>
    <row r="1804" spans="1:6" ht="13.5" thickBot="1">
      <c r="A1804" s="18" t="s">
        <v>6</v>
      </c>
      <c r="B1804" s="20" t="s">
        <v>31</v>
      </c>
      <c r="C1804" s="46"/>
      <c r="D1804" s="47">
        <v>1874.72</v>
      </c>
      <c r="E1804" s="21">
        <f aca="true" t="shared" si="83" ref="E1804:E1811">D1804*12</f>
        <v>22496.64</v>
      </c>
      <c r="F1804" s="21">
        <f>D1804/944.6</f>
        <v>1.9846707601100995</v>
      </c>
    </row>
    <row r="1805" spans="1:6" ht="12.75">
      <c r="A1805" s="11"/>
      <c r="B1805" s="10" t="s">
        <v>32</v>
      </c>
      <c r="C1805" s="48" t="s">
        <v>33</v>
      </c>
      <c r="D1805" s="49">
        <v>700</v>
      </c>
      <c r="E1805" s="22">
        <f t="shared" si="83"/>
        <v>8400</v>
      </c>
      <c r="F1805" s="22">
        <f aca="true" t="shared" si="84" ref="F1805:F1832">D1805/944.6</f>
        <v>0.7410544145670125</v>
      </c>
    </row>
    <row r="1806" spans="1:6" ht="12.75">
      <c r="A1806" s="11"/>
      <c r="B1806" s="10" t="s">
        <v>34</v>
      </c>
      <c r="C1806" s="48" t="s">
        <v>33</v>
      </c>
      <c r="D1806" s="50">
        <v>190.26</v>
      </c>
      <c r="E1806" s="22">
        <f t="shared" si="83"/>
        <v>2283.12</v>
      </c>
      <c r="F1806" s="22">
        <f t="shared" si="84"/>
        <v>0.201418589879314</v>
      </c>
    </row>
    <row r="1807" spans="1:6" ht="12.75">
      <c r="A1807" s="11"/>
      <c r="B1807" s="10" t="s">
        <v>374</v>
      </c>
      <c r="C1807" s="48" t="s">
        <v>33</v>
      </c>
      <c r="D1807" s="50">
        <v>852.44</v>
      </c>
      <c r="E1807" s="22">
        <f t="shared" si="83"/>
        <v>10229.28</v>
      </c>
      <c r="F1807" s="22">
        <f t="shared" si="84"/>
        <v>0.9024348930764345</v>
      </c>
    </row>
    <row r="1808" spans="1:6" ht="12.75">
      <c r="A1808" s="11"/>
      <c r="B1808" s="10" t="s">
        <v>375</v>
      </c>
      <c r="C1808" s="48" t="s">
        <v>33</v>
      </c>
      <c r="D1808" s="50">
        <v>44.65</v>
      </c>
      <c r="E1808" s="22">
        <f t="shared" si="83"/>
        <v>535.8</v>
      </c>
      <c r="F1808" s="22">
        <f t="shared" si="84"/>
        <v>0.04726868515773872</v>
      </c>
    </row>
    <row r="1809" spans="1:6" ht="12.75">
      <c r="A1809" s="11"/>
      <c r="B1809" s="10" t="s">
        <v>36</v>
      </c>
      <c r="C1809" s="48" t="s">
        <v>33</v>
      </c>
      <c r="D1809" s="50">
        <v>45.53</v>
      </c>
      <c r="E1809" s="24">
        <f t="shared" si="83"/>
        <v>546.36</v>
      </c>
      <c r="F1809" s="24">
        <f t="shared" si="84"/>
        <v>0.04820029642176583</v>
      </c>
    </row>
    <row r="1810" spans="1:8" ht="13.5" thickBot="1">
      <c r="A1810" s="11"/>
      <c r="B1810" s="10" t="s">
        <v>376</v>
      </c>
      <c r="C1810" s="48" t="s">
        <v>33</v>
      </c>
      <c r="D1810" s="50">
        <v>41.84</v>
      </c>
      <c r="E1810" s="22">
        <f t="shared" si="83"/>
        <v>502.08000000000004</v>
      </c>
      <c r="F1810" s="22">
        <f t="shared" si="84"/>
        <v>0.044293881007834005</v>
      </c>
      <c r="H1810" s="38"/>
    </row>
    <row r="1811" spans="1:6" ht="13.5" thickBot="1">
      <c r="A1811" s="18" t="s">
        <v>9</v>
      </c>
      <c r="B1811" s="20" t="s">
        <v>37</v>
      </c>
      <c r="C1811" s="46"/>
      <c r="D1811" s="47">
        <v>4807.7</v>
      </c>
      <c r="E1811" s="21">
        <f t="shared" si="83"/>
        <v>57692.399999999994</v>
      </c>
      <c r="F1811" s="21">
        <f t="shared" si="84"/>
        <v>5.0896675841626084</v>
      </c>
    </row>
    <row r="1812" spans="1:6" ht="12.75">
      <c r="A1812" s="25"/>
      <c r="B1812" s="26" t="s">
        <v>38</v>
      </c>
      <c r="C1812" s="48"/>
      <c r="D1812" s="23"/>
      <c r="E1812" s="23"/>
      <c r="F1812" s="23"/>
    </row>
    <row r="1813" spans="1:6" ht="12.75">
      <c r="A1813" s="25"/>
      <c r="B1813" s="10" t="s">
        <v>451</v>
      </c>
      <c r="C1813" s="48" t="s">
        <v>33</v>
      </c>
      <c r="D1813" s="50">
        <v>4607.7</v>
      </c>
      <c r="E1813" s="24">
        <f>D1813*12</f>
        <v>55292.399999999994</v>
      </c>
      <c r="F1813" s="24">
        <f t="shared" si="84"/>
        <v>4.877937751429176</v>
      </c>
    </row>
    <row r="1814" spans="1:6" ht="12.75">
      <c r="A1814" s="25"/>
      <c r="B1814" s="26" t="s">
        <v>39</v>
      </c>
      <c r="C1814" s="48"/>
      <c r="D1814" s="23"/>
      <c r="E1814" s="23"/>
      <c r="F1814" s="23"/>
    </row>
    <row r="1815" spans="1:6" ht="12.75">
      <c r="A1815" s="25"/>
      <c r="B1815" s="10" t="s">
        <v>389</v>
      </c>
      <c r="C1815" s="48" t="s">
        <v>33</v>
      </c>
      <c r="D1815" s="23" t="s">
        <v>35</v>
      </c>
      <c r="E1815" s="24"/>
      <c r="F1815" s="24"/>
    </row>
    <row r="1816" spans="1:6" ht="12.75">
      <c r="A1816" s="25"/>
      <c r="B1816" s="10" t="s">
        <v>40</v>
      </c>
      <c r="C1816" s="48" t="s">
        <v>33</v>
      </c>
      <c r="D1816" s="50">
        <v>128.21</v>
      </c>
      <c r="E1816" s="24">
        <f>D1816*12</f>
        <v>1538.52</v>
      </c>
      <c r="F1816" s="24">
        <f t="shared" si="84"/>
        <v>0.13572940927376667</v>
      </c>
    </row>
    <row r="1817" spans="1:6" ht="13.5" thickBot="1">
      <c r="A1817" s="25"/>
      <c r="B1817" s="10" t="s">
        <v>41</v>
      </c>
      <c r="C1817" s="48" t="s">
        <v>33</v>
      </c>
      <c r="D1817" s="50">
        <v>71.79</v>
      </c>
      <c r="E1817" s="24">
        <f>D1817*12</f>
        <v>861.48</v>
      </c>
      <c r="F1817" s="24">
        <f t="shared" si="84"/>
        <v>0.07600042345966547</v>
      </c>
    </row>
    <row r="1818" spans="1:6" ht="13.5" thickBot="1">
      <c r="A1818" s="18" t="s">
        <v>12</v>
      </c>
      <c r="B1818" s="20" t="s">
        <v>42</v>
      </c>
      <c r="C1818" s="46"/>
      <c r="D1818" s="47">
        <v>1577.35</v>
      </c>
      <c r="E1818" s="21">
        <f>D1818*12</f>
        <v>18928.199999999997</v>
      </c>
      <c r="F1818" s="21">
        <f t="shared" si="84"/>
        <v>1.6698602583103959</v>
      </c>
    </row>
    <row r="1819" spans="1:6" ht="12.75">
      <c r="A1819" s="25"/>
      <c r="B1819" s="10" t="s">
        <v>379</v>
      </c>
      <c r="C1819" s="48" t="s">
        <v>33</v>
      </c>
      <c r="D1819" s="50">
        <v>735.84</v>
      </c>
      <c r="E1819" s="24">
        <f>D1819*12</f>
        <v>8830.08</v>
      </c>
      <c r="F1819" s="24">
        <f t="shared" si="84"/>
        <v>0.7789964005928436</v>
      </c>
    </row>
    <row r="1820" spans="1:6" ht="12.75">
      <c r="A1820" s="25"/>
      <c r="B1820" s="10" t="s">
        <v>380</v>
      </c>
      <c r="C1820" s="48"/>
      <c r="D1820" s="23"/>
      <c r="E1820" s="23"/>
      <c r="F1820" s="23"/>
    </row>
    <row r="1821" spans="1:6" ht="12.75">
      <c r="A1821" s="25"/>
      <c r="B1821" s="10" t="s">
        <v>452</v>
      </c>
      <c r="C1821" s="48" t="s">
        <v>33</v>
      </c>
      <c r="D1821" s="50">
        <v>288.92</v>
      </c>
      <c r="E1821" s="24">
        <f>D1821*12</f>
        <v>3467.04</v>
      </c>
      <c r="F1821" s="24">
        <f t="shared" si="84"/>
        <v>0.3058649163667161</v>
      </c>
    </row>
    <row r="1822" spans="1:6" ht="12.75">
      <c r="A1822" s="25"/>
      <c r="B1822" s="10" t="s">
        <v>382</v>
      </c>
      <c r="C1822" s="48" t="s">
        <v>33</v>
      </c>
      <c r="D1822" s="50">
        <v>393.9</v>
      </c>
      <c r="E1822" s="24">
        <f>D1822*12</f>
        <v>4726.799999999999</v>
      </c>
      <c r="F1822" s="24">
        <f t="shared" si="84"/>
        <v>0.4170019055684946</v>
      </c>
    </row>
    <row r="1823" spans="1:6" ht="12.75">
      <c r="A1823" s="25"/>
      <c r="B1823" s="10" t="s">
        <v>43</v>
      </c>
      <c r="C1823" s="48" t="s">
        <v>33</v>
      </c>
      <c r="D1823" s="23" t="s">
        <v>35</v>
      </c>
      <c r="E1823" s="24"/>
      <c r="F1823" s="24"/>
    </row>
    <row r="1824" spans="1:6" ht="12.75">
      <c r="A1824" s="25"/>
      <c r="B1824" s="10" t="s">
        <v>383</v>
      </c>
      <c r="C1824" s="48" t="s">
        <v>33</v>
      </c>
      <c r="D1824" s="23" t="s">
        <v>35</v>
      </c>
      <c r="E1824" s="24"/>
      <c r="F1824" s="24"/>
    </row>
    <row r="1825" spans="1:6" ht="13.5" thickBot="1">
      <c r="A1825" s="25"/>
      <c r="B1825" s="10" t="s">
        <v>44</v>
      </c>
      <c r="C1825" s="48" t="s">
        <v>33</v>
      </c>
      <c r="D1825" s="50">
        <v>158.69</v>
      </c>
      <c r="E1825" s="24">
        <f>D1825*12</f>
        <v>1904.28</v>
      </c>
      <c r="F1825" s="24">
        <f t="shared" si="84"/>
        <v>0.16799703578234174</v>
      </c>
    </row>
    <row r="1826" spans="1:6" ht="13.5" thickBot="1">
      <c r="A1826" s="18"/>
      <c r="B1826" s="27" t="s">
        <v>45</v>
      </c>
      <c r="C1826" s="28" t="s">
        <v>33</v>
      </c>
      <c r="D1826" s="47">
        <v>8259.77</v>
      </c>
      <c r="E1826" s="21">
        <f>D1826*12</f>
        <v>99117.24</v>
      </c>
      <c r="F1826" s="21">
        <f t="shared" si="84"/>
        <v>8.744198602583104</v>
      </c>
    </row>
    <row r="1827" spans="1:8" ht="12.75">
      <c r="A1827" s="29" t="s">
        <v>14</v>
      </c>
      <c r="B1827" s="30" t="s">
        <v>373</v>
      </c>
      <c r="C1827" s="31" t="s">
        <v>33</v>
      </c>
      <c r="D1827" s="51">
        <v>853.35</v>
      </c>
      <c r="E1827" s="32">
        <f>D1827*12</f>
        <v>10240.2</v>
      </c>
      <c r="F1827" s="32">
        <f t="shared" si="84"/>
        <v>0.9033982638153716</v>
      </c>
      <c r="H1827" s="37"/>
    </row>
    <row r="1828" spans="1:8" ht="12.75">
      <c r="A1828" s="29" t="s">
        <v>16</v>
      </c>
      <c r="B1828" s="30" t="s">
        <v>267</v>
      </c>
      <c r="C1828" s="31" t="s">
        <v>33</v>
      </c>
      <c r="D1828" s="51">
        <v>497.96</v>
      </c>
      <c r="E1828" s="32">
        <f>D1828*12</f>
        <v>5975.5199999999995</v>
      </c>
      <c r="F1828" s="32">
        <f t="shared" si="84"/>
        <v>0.5271649375396993</v>
      </c>
      <c r="H1828" s="37"/>
    </row>
    <row r="1829" spans="1:8" ht="13.5" thickBot="1">
      <c r="A1829" s="29" t="s">
        <v>18</v>
      </c>
      <c r="B1829" s="30" t="s">
        <v>46</v>
      </c>
      <c r="C1829" s="31" t="s">
        <v>33</v>
      </c>
      <c r="D1829" s="33" t="s">
        <v>35</v>
      </c>
      <c r="E1829" s="33"/>
      <c r="F1829" s="33"/>
      <c r="H1829" s="37"/>
    </row>
    <row r="1830" spans="1:6" ht="17.25" customHeight="1" thickBot="1">
      <c r="A1830" s="18"/>
      <c r="B1830" s="20" t="s">
        <v>47</v>
      </c>
      <c r="C1830" s="34" t="s">
        <v>33</v>
      </c>
      <c r="D1830" s="52">
        <v>9611.08</v>
      </c>
      <c r="E1830" s="35">
        <f>D1830*12</f>
        <v>115332.95999999999</v>
      </c>
      <c r="F1830" s="35">
        <f t="shared" si="84"/>
        <v>10.174761803938175</v>
      </c>
    </row>
    <row r="1831" spans="1:8" ht="14.25" customHeight="1" thickBot="1">
      <c r="A1831" s="29" t="s">
        <v>21</v>
      </c>
      <c r="B1831" s="30" t="s">
        <v>384</v>
      </c>
      <c r="C1831" s="31" t="s">
        <v>33</v>
      </c>
      <c r="D1831" s="51">
        <v>288.33</v>
      </c>
      <c r="E1831" s="32">
        <f>D1831*12</f>
        <v>3459.96</v>
      </c>
      <c r="F1831" s="32">
        <f t="shared" si="84"/>
        <v>0.30524031336015245</v>
      </c>
      <c r="H1831" s="37"/>
    </row>
    <row r="1832" spans="1:6" ht="20.25" customHeight="1" thickBot="1">
      <c r="A1832" s="18" t="s">
        <v>23</v>
      </c>
      <c r="B1832" s="20" t="s">
        <v>48</v>
      </c>
      <c r="C1832" s="34" t="s">
        <v>33</v>
      </c>
      <c r="D1832" s="52">
        <v>9899.41</v>
      </c>
      <c r="E1832" s="35">
        <f>D1832*12</f>
        <v>118792.92</v>
      </c>
      <c r="F1832" s="35">
        <f t="shared" si="84"/>
        <v>10.480002117298326</v>
      </c>
    </row>
    <row r="1834" ht="31.5" customHeight="1">
      <c r="F1834" s="36" t="s">
        <v>193</v>
      </c>
    </row>
    <row r="1835" spans="1:4" s="2" customFormat="1" ht="15">
      <c r="A1835" s="61" t="s">
        <v>0</v>
      </c>
      <c r="B1835" s="61"/>
      <c r="C1835" s="61"/>
      <c r="D1835" s="61"/>
    </row>
    <row r="1836" spans="1:4" ht="12.75">
      <c r="A1836" s="62" t="s">
        <v>194</v>
      </c>
      <c r="B1836" s="62"/>
      <c r="C1836" s="62"/>
      <c r="D1836" s="62"/>
    </row>
    <row r="1837" spans="1:4" ht="13.5" customHeight="1">
      <c r="A1837" s="63" t="s">
        <v>2</v>
      </c>
      <c r="B1837" s="63"/>
      <c r="C1837" s="63"/>
      <c r="D1837" s="63"/>
    </row>
    <row r="1838" ht="12.75">
      <c r="A1838" s="3" t="s">
        <v>195</v>
      </c>
    </row>
    <row r="1839" ht="12.75">
      <c r="A1839" s="3" t="s">
        <v>58</v>
      </c>
    </row>
    <row r="1840" ht="12.75">
      <c r="A1840" s="4" t="s">
        <v>196</v>
      </c>
    </row>
    <row r="1841" spans="1:4" ht="11.25" customHeight="1">
      <c r="A1841" s="5" t="s">
        <v>6</v>
      </c>
      <c r="B1841" s="6" t="s">
        <v>7</v>
      </c>
      <c r="C1841" s="7" t="s">
        <v>8</v>
      </c>
      <c r="D1841" s="8">
        <v>46</v>
      </c>
    </row>
    <row r="1842" spans="1:4" ht="10.5" customHeight="1">
      <c r="A1842" s="9" t="s">
        <v>9</v>
      </c>
      <c r="B1842" s="10" t="s">
        <v>10</v>
      </c>
      <c r="C1842" s="11" t="s">
        <v>11</v>
      </c>
      <c r="D1842" s="12">
        <v>0</v>
      </c>
    </row>
    <row r="1843" spans="1:4" ht="10.5" customHeight="1">
      <c r="A1843" s="9" t="s">
        <v>12</v>
      </c>
      <c r="B1843" s="10" t="s">
        <v>13</v>
      </c>
      <c r="C1843" s="11" t="s">
        <v>8</v>
      </c>
      <c r="D1843" s="14">
        <v>0.29</v>
      </c>
    </row>
    <row r="1844" spans="1:4" ht="10.5" customHeight="1">
      <c r="A1844" s="9" t="s">
        <v>14</v>
      </c>
      <c r="B1844" s="10" t="s">
        <v>15</v>
      </c>
      <c r="C1844" s="11" t="s">
        <v>8</v>
      </c>
      <c r="D1844" s="14">
        <v>0.49</v>
      </c>
    </row>
    <row r="1845" spans="1:4" ht="10.5" customHeight="1">
      <c r="A1845" s="9" t="s">
        <v>16</v>
      </c>
      <c r="B1845" s="10" t="s">
        <v>17</v>
      </c>
      <c r="C1845" s="11" t="s">
        <v>8</v>
      </c>
      <c r="D1845" s="12">
        <v>0</v>
      </c>
    </row>
    <row r="1846" spans="1:4" ht="10.5" customHeight="1">
      <c r="A1846" s="9" t="s">
        <v>18</v>
      </c>
      <c r="B1846" s="10" t="s">
        <v>19</v>
      </c>
      <c r="C1846" s="11" t="s">
        <v>20</v>
      </c>
      <c r="D1846" s="12">
        <v>454</v>
      </c>
    </row>
    <row r="1847" spans="1:4" ht="12.75">
      <c r="A1847" s="9" t="s">
        <v>21</v>
      </c>
      <c r="B1847" s="10" t="s">
        <v>22</v>
      </c>
      <c r="C1847" s="11" t="s">
        <v>20</v>
      </c>
      <c r="D1847" s="12">
        <v>0</v>
      </c>
    </row>
    <row r="1848" spans="1:4" ht="10.5" customHeight="1">
      <c r="A1848" s="9" t="s">
        <v>23</v>
      </c>
      <c r="B1848" s="10" t="s">
        <v>24</v>
      </c>
      <c r="C1848" s="11" t="s">
        <v>20</v>
      </c>
      <c r="D1848" s="13">
        <v>1876.7</v>
      </c>
    </row>
    <row r="1849" spans="1:4" ht="12.75">
      <c r="A1849" s="9" t="s">
        <v>25</v>
      </c>
      <c r="B1849" s="10" t="s">
        <v>26</v>
      </c>
      <c r="C1849" s="11" t="s">
        <v>20</v>
      </c>
      <c r="D1849" s="12">
        <v>90</v>
      </c>
    </row>
    <row r="1850" spans="1:4" ht="10.5" customHeight="1" thickBot="1">
      <c r="A1850" s="15"/>
      <c r="B1850" s="16"/>
      <c r="C1850" s="17"/>
      <c r="D1850" s="17"/>
    </row>
    <row r="1851" spans="1:6" ht="24.75" customHeight="1" thickBot="1">
      <c r="A1851" s="18" t="s">
        <v>27</v>
      </c>
      <c r="B1851" s="19" t="s">
        <v>28</v>
      </c>
      <c r="C1851" s="19" t="s">
        <v>29</v>
      </c>
      <c r="D1851" s="18" t="s">
        <v>30</v>
      </c>
      <c r="E1851" s="18" t="s">
        <v>264</v>
      </c>
      <c r="F1851" s="18" t="s">
        <v>265</v>
      </c>
    </row>
    <row r="1852" spans="1:6" ht="13.5" thickBot="1">
      <c r="A1852" s="18" t="s">
        <v>6</v>
      </c>
      <c r="B1852" s="20" t="s">
        <v>31</v>
      </c>
      <c r="C1852" s="46"/>
      <c r="D1852" s="47">
        <v>864.57</v>
      </c>
      <c r="E1852" s="21">
        <f aca="true" t="shared" si="85" ref="E1852:E1859">D1852*12</f>
        <v>10374.84</v>
      </c>
      <c r="F1852" s="21">
        <f>D1852/936.4</f>
        <v>0.9232913284920975</v>
      </c>
    </row>
    <row r="1853" spans="1:6" ht="12.75">
      <c r="A1853" s="11"/>
      <c r="B1853" s="10" t="s">
        <v>32</v>
      </c>
      <c r="C1853" s="48" t="s">
        <v>33</v>
      </c>
      <c r="D1853" s="50">
        <v>800</v>
      </c>
      <c r="E1853" s="22">
        <f t="shared" si="85"/>
        <v>9600</v>
      </c>
      <c r="F1853" s="22">
        <f aca="true" t="shared" si="86" ref="F1853:F1880">D1853/936.4</f>
        <v>0.8543357539513029</v>
      </c>
    </row>
    <row r="1854" spans="1:6" ht="12.75">
      <c r="A1854" s="11"/>
      <c r="B1854" s="10" t="s">
        <v>34</v>
      </c>
      <c r="C1854" s="48" t="s">
        <v>33</v>
      </c>
      <c r="D1854" s="50">
        <v>190.26</v>
      </c>
      <c r="E1854" s="22">
        <f t="shared" si="85"/>
        <v>2283.12</v>
      </c>
      <c r="F1854" s="22">
        <f t="shared" si="86"/>
        <v>0.2031824006834686</v>
      </c>
    </row>
    <row r="1855" spans="1:6" ht="12.75">
      <c r="A1855" s="11"/>
      <c r="B1855" s="10" t="s">
        <v>374</v>
      </c>
      <c r="C1855" s="48" t="s">
        <v>33</v>
      </c>
      <c r="D1855" s="50">
        <v>345.04</v>
      </c>
      <c r="E1855" s="22">
        <f t="shared" si="85"/>
        <v>4140.4800000000005</v>
      </c>
      <c r="F1855" s="22">
        <f t="shared" si="86"/>
        <v>0.36847501067919697</v>
      </c>
    </row>
    <row r="1856" spans="1:6" ht="12.75">
      <c r="A1856" s="11"/>
      <c r="B1856" s="10" t="s">
        <v>375</v>
      </c>
      <c r="C1856" s="48" t="s">
        <v>33</v>
      </c>
      <c r="D1856" s="50">
        <v>242.53</v>
      </c>
      <c r="E1856" s="22">
        <f t="shared" si="85"/>
        <v>2910.36</v>
      </c>
      <c r="F1856" s="22">
        <f t="shared" si="86"/>
        <v>0.2590025630072619</v>
      </c>
    </row>
    <row r="1857" spans="1:6" ht="12.75">
      <c r="A1857" s="11"/>
      <c r="B1857" s="10" t="s">
        <v>36</v>
      </c>
      <c r="C1857" s="48" t="s">
        <v>33</v>
      </c>
      <c r="D1857" s="50">
        <v>45.53</v>
      </c>
      <c r="E1857" s="24">
        <f t="shared" si="85"/>
        <v>546.36</v>
      </c>
      <c r="F1857" s="24">
        <f t="shared" si="86"/>
        <v>0.04862238359675353</v>
      </c>
    </row>
    <row r="1858" spans="1:6" ht="13.5" thickBot="1">
      <c r="A1858" s="11"/>
      <c r="B1858" s="10" t="s">
        <v>376</v>
      </c>
      <c r="C1858" s="48" t="s">
        <v>33</v>
      </c>
      <c r="D1858" s="50">
        <v>118.57</v>
      </c>
      <c r="E1858" s="22">
        <f t="shared" si="85"/>
        <v>1422.84</v>
      </c>
      <c r="F1858" s="22">
        <f t="shared" si="86"/>
        <v>0.12662323793250746</v>
      </c>
    </row>
    <row r="1859" spans="1:6" ht="13.5" thickBot="1">
      <c r="A1859" s="18" t="s">
        <v>9</v>
      </c>
      <c r="B1859" s="20" t="s">
        <v>37</v>
      </c>
      <c r="C1859" s="46"/>
      <c r="D1859" s="47">
        <v>4449.65</v>
      </c>
      <c r="E1859" s="21">
        <f t="shared" si="85"/>
        <v>53395.799999999996</v>
      </c>
      <c r="F1859" s="21">
        <f t="shared" si="86"/>
        <v>4.751868859461768</v>
      </c>
    </row>
    <row r="1860" spans="1:6" ht="12.75">
      <c r="A1860" s="25"/>
      <c r="B1860" s="26" t="s">
        <v>38</v>
      </c>
      <c r="C1860" s="48"/>
      <c r="D1860" s="23"/>
      <c r="E1860" s="23"/>
      <c r="F1860" s="23"/>
    </row>
    <row r="1861" spans="1:6" ht="12.75">
      <c r="A1861" s="25"/>
      <c r="B1861" s="10" t="s">
        <v>453</v>
      </c>
      <c r="C1861" s="48" t="s">
        <v>33</v>
      </c>
      <c r="D1861" s="50">
        <v>4259.95</v>
      </c>
      <c r="E1861" s="24">
        <f>D1861*12</f>
        <v>51119.399999999994</v>
      </c>
      <c r="F1861" s="24">
        <f t="shared" si="86"/>
        <v>4.5492844938060655</v>
      </c>
    </row>
    <row r="1862" spans="1:6" ht="12.75">
      <c r="A1862" s="25"/>
      <c r="B1862" s="26" t="s">
        <v>39</v>
      </c>
      <c r="C1862" s="48"/>
      <c r="D1862" s="23"/>
      <c r="E1862" s="23"/>
      <c r="F1862" s="23"/>
    </row>
    <row r="1863" spans="1:6" ht="12.75">
      <c r="A1863" s="25"/>
      <c r="B1863" s="10" t="s">
        <v>389</v>
      </c>
      <c r="C1863" s="48" t="s">
        <v>33</v>
      </c>
      <c r="D1863" s="23" t="s">
        <v>35</v>
      </c>
      <c r="E1863" s="24"/>
      <c r="F1863" s="24"/>
    </row>
    <row r="1864" spans="1:6" ht="12.75">
      <c r="A1864" s="25"/>
      <c r="B1864" s="10" t="s">
        <v>40</v>
      </c>
      <c r="C1864" s="48" t="s">
        <v>33</v>
      </c>
      <c r="D1864" s="50">
        <v>118.54</v>
      </c>
      <c r="E1864" s="24">
        <f>D1864*12</f>
        <v>1422.48</v>
      </c>
      <c r="F1864" s="24">
        <f t="shared" si="86"/>
        <v>0.12659120034173432</v>
      </c>
    </row>
    <row r="1865" spans="1:6" ht="13.5" thickBot="1">
      <c r="A1865" s="25"/>
      <c r="B1865" s="10" t="s">
        <v>41</v>
      </c>
      <c r="C1865" s="48" t="s">
        <v>33</v>
      </c>
      <c r="D1865" s="50">
        <v>71.17</v>
      </c>
      <c r="E1865" s="24">
        <f>D1865*12</f>
        <v>854.04</v>
      </c>
      <c r="F1865" s="24">
        <f t="shared" si="86"/>
        <v>0.07600384451089279</v>
      </c>
    </row>
    <row r="1866" spans="1:6" ht="13.5" thickBot="1">
      <c r="A1866" s="18" t="s">
        <v>12</v>
      </c>
      <c r="B1866" s="20" t="s">
        <v>42</v>
      </c>
      <c r="C1866" s="46"/>
      <c r="D1866" s="47">
        <v>1502.17</v>
      </c>
      <c r="E1866" s="21">
        <f>D1866*12</f>
        <v>18026.04</v>
      </c>
      <c r="F1866" s="21">
        <f t="shared" si="86"/>
        <v>1.604196924391286</v>
      </c>
    </row>
    <row r="1867" spans="1:6" ht="12.75">
      <c r="A1867" s="25"/>
      <c r="B1867" s="10" t="s">
        <v>379</v>
      </c>
      <c r="C1867" s="48" t="s">
        <v>33</v>
      </c>
      <c r="D1867" s="50">
        <v>729.46</v>
      </c>
      <c r="E1867" s="24">
        <f>D1867*12</f>
        <v>8753.52</v>
      </c>
      <c r="F1867" s="24">
        <f t="shared" si="86"/>
        <v>0.7790046988466468</v>
      </c>
    </row>
    <row r="1868" spans="1:6" ht="12.75">
      <c r="A1868" s="25"/>
      <c r="B1868" s="10" t="s">
        <v>380</v>
      </c>
      <c r="C1868" s="48"/>
      <c r="D1868" s="23"/>
      <c r="E1868" s="23"/>
      <c r="F1868" s="23"/>
    </row>
    <row r="1869" spans="1:6" ht="12.75">
      <c r="A1869" s="25"/>
      <c r="B1869" s="10" t="s">
        <v>454</v>
      </c>
      <c r="C1869" s="48" t="s">
        <v>33</v>
      </c>
      <c r="D1869" s="50">
        <v>221.5</v>
      </c>
      <c r="E1869" s="24">
        <f>D1869*12</f>
        <v>2658</v>
      </c>
      <c r="F1869" s="24">
        <f t="shared" si="86"/>
        <v>0.23654421187526697</v>
      </c>
    </row>
    <row r="1870" spans="1:6" ht="12.75">
      <c r="A1870" s="25"/>
      <c r="B1870" s="10" t="s">
        <v>382</v>
      </c>
      <c r="C1870" s="48" t="s">
        <v>33</v>
      </c>
      <c r="D1870" s="50">
        <v>393.9</v>
      </c>
      <c r="E1870" s="24">
        <f>D1870*12</f>
        <v>4726.799999999999</v>
      </c>
      <c r="F1870" s="24">
        <f t="shared" si="86"/>
        <v>0.42065356685177274</v>
      </c>
    </row>
    <row r="1871" spans="1:6" ht="12.75">
      <c r="A1871" s="25"/>
      <c r="B1871" s="10" t="s">
        <v>43</v>
      </c>
      <c r="C1871" s="48" t="s">
        <v>33</v>
      </c>
      <c r="D1871" s="23" t="s">
        <v>35</v>
      </c>
      <c r="E1871" s="24"/>
      <c r="F1871" s="24"/>
    </row>
    <row r="1872" spans="1:6" ht="12.75">
      <c r="A1872" s="25"/>
      <c r="B1872" s="10" t="s">
        <v>383</v>
      </c>
      <c r="C1872" s="48" t="s">
        <v>33</v>
      </c>
      <c r="D1872" s="23" t="s">
        <v>35</v>
      </c>
      <c r="E1872" s="24"/>
      <c r="F1872" s="24"/>
    </row>
    <row r="1873" spans="1:6" ht="13.5" thickBot="1">
      <c r="A1873" s="25"/>
      <c r="B1873" s="10" t="s">
        <v>44</v>
      </c>
      <c r="C1873" s="48" t="s">
        <v>33</v>
      </c>
      <c r="D1873" s="50">
        <v>157.32</v>
      </c>
      <c r="E1873" s="24">
        <f>D1873*12</f>
        <v>1887.84</v>
      </c>
      <c r="F1873" s="24">
        <f t="shared" si="86"/>
        <v>0.1680051260145237</v>
      </c>
    </row>
    <row r="1874" spans="1:6" ht="13.5" thickBot="1">
      <c r="A1874" s="18"/>
      <c r="B1874" s="27" t="s">
        <v>45</v>
      </c>
      <c r="C1874" s="28" t="s">
        <v>33</v>
      </c>
      <c r="D1874" s="47">
        <v>6816.39</v>
      </c>
      <c r="E1874" s="21">
        <f>D1874*12</f>
        <v>81796.68000000001</v>
      </c>
      <c r="F1874" s="21">
        <f t="shared" si="86"/>
        <v>7.279357112345152</v>
      </c>
    </row>
    <row r="1875" spans="1:6" ht="12.75">
      <c r="A1875" s="29" t="s">
        <v>14</v>
      </c>
      <c r="B1875" s="30" t="s">
        <v>373</v>
      </c>
      <c r="C1875" s="31" t="s">
        <v>33</v>
      </c>
      <c r="D1875" s="51">
        <v>845.94</v>
      </c>
      <c r="E1875" s="32">
        <f>D1875*12</f>
        <v>10151.28</v>
      </c>
      <c r="F1875" s="32">
        <f t="shared" si="86"/>
        <v>0.9033959846219565</v>
      </c>
    </row>
    <row r="1876" spans="1:8" ht="12.75">
      <c r="A1876" s="29" t="s">
        <v>16</v>
      </c>
      <c r="B1876" s="30" t="s">
        <v>267</v>
      </c>
      <c r="C1876" s="31" t="s">
        <v>33</v>
      </c>
      <c r="D1876" s="51">
        <v>967.95</v>
      </c>
      <c r="E1876" s="32">
        <f>D1876*12</f>
        <v>11615.400000000001</v>
      </c>
      <c r="F1876" s="32">
        <f t="shared" si="86"/>
        <v>1.0336928662964546</v>
      </c>
      <c r="H1876" s="37"/>
    </row>
    <row r="1877" spans="1:6" ht="13.5" thickBot="1">
      <c r="A1877" s="29" t="s">
        <v>18</v>
      </c>
      <c r="B1877" s="30" t="s">
        <v>46</v>
      </c>
      <c r="C1877" s="31" t="s">
        <v>33</v>
      </c>
      <c r="D1877" s="33" t="s">
        <v>35</v>
      </c>
      <c r="E1877" s="33"/>
      <c r="F1877" s="33"/>
    </row>
    <row r="1878" spans="1:6" ht="17.25" customHeight="1" thickBot="1">
      <c r="A1878" s="18"/>
      <c r="B1878" s="20" t="s">
        <v>47</v>
      </c>
      <c r="C1878" s="34" t="s">
        <v>33</v>
      </c>
      <c r="D1878" s="52">
        <v>9527.64</v>
      </c>
      <c r="E1878" s="35">
        <f>D1878*12</f>
        <v>114331.68</v>
      </c>
      <c r="F1878" s="35">
        <f t="shared" si="86"/>
        <v>10.17475437847074</v>
      </c>
    </row>
    <row r="1879" spans="1:6" ht="14.25" customHeight="1" thickBot="1">
      <c r="A1879" s="29" t="s">
        <v>21</v>
      </c>
      <c r="B1879" s="30" t="s">
        <v>384</v>
      </c>
      <c r="C1879" s="31" t="s">
        <v>33</v>
      </c>
      <c r="D1879" s="51">
        <v>285.83</v>
      </c>
      <c r="E1879" s="32">
        <f>D1879*12</f>
        <v>3429.96</v>
      </c>
      <c r="F1879" s="32">
        <f t="shared" si="86"/>
        <v>0.30524348568987614</v>
      </c>
    </row>
    <row r="1880" spans="1:6" ht="20.25" customHeight="1" thickBot="1">
      <c r="A1880" s="18" t="s">
        <v>23</v>
      </c>
      <c r="B1880" s="20" t="s">
        <v>48</v>
      </c>
      <c r="C1880" s="34" t="s">
        <v>33</v>
      </c>
      <c r="D1880" s="52">
        <v>9813.47</v>
      </c>
      <c r="E1880" s="35">
        <f>D1880*12</f>
        <v>117761.63999999998</v>
      </c>
      <c r="F1880" s="35">
        <f t="shared" si="86"/>
        <v>10.479997864160614</v>
      </c>
    </row>
    <row r="1882" ht="31.5" customHeight="1">
      <c r="F1882" s="36" t="s">
        <v>197</v>
      </c>
    </row>
    <row r="1883" spans="1:4" s="2" customFormat="1" ht="15">
      <c r="A1883" s="61" t="s">
        <v>0</v>
      </c>
      <c r="B1883" s="61"/>
      <c r="C1883" s="61"/>
      <c r="D1883" s="61"/>
    </row>
    <row r="1884" spans="1:4" ht="12.75">
      <c r="A1884" s="62" t="s">
        <v>198</v>
      </c>
      <c r="B1884" s="62"/>
      <c r="C1884" s="62"/>
      <c r="D1884" s="62"/>
    </row>
    <row r="1885" spans="1:4" ht="13.5" customHeight="1">
      <c r="A1885" s="63" t="s">
        <v>2</v>
      </c>
      <c r="B1885" s="63"/>
      <c r="C1885" s="63"/>
      <c r="D1885" s="63"/>
    </row>
    <row r="1886" spans="1:4" ht="12.75">
      <c r="A1886" s="53" t="s">
        <v>199</v>
      </c>
      <c r="C1886" s="41"/>
      <c r="D1886" s="41"/>
    </row>
    <row r="1887" spans="1:4" ht="12.75">
      <c r="A1887" s="53" t="s">
        <v>500</v>
      </c>
      <c r="C1887" s="41"/>
      <c r="D1887" s="41"/>
    </row>
    <row r="1888" spans="1:4" ht="12.75">
      <c r="A1888" s="4" t="s">
        <v>501</v>
      </c>
      <c r="C1888" s="41"/>
      <c r="D1888" s="41"/>
    </row>
    <row r="1889" spans="1:4" ht="11.25" customHeight="1">
      <c r="A1889" s="5" t="s">
        <v>6</v>
      </c>
      <c r="B1889" s="6" t="s">
        <v>7</v>
      </c>
      <c r="C1889" s="54" t="s">
        <v>8</v>
      </c>
      <c r="D1889" s="55">
        <v>160</v>
      </c>
    </row>
    <row r="1890" spans="1:4" ht="10.5" customHeight="1">
      <c r="A1890" s="9" t="s">
        <v>9</v>
      </c>
      <c r="B1890" s="10" t="s">
        <v>10</v>
      </c>
      <c r="C1890" s="48" t="s">
        <v>11</v>
      </c>
      <c r="D1890" s="56">
        <v>0</v>
      </c>
    </row>
    <row r="1891" spans="1:4" ht="10.5" customHeight="1">
      <c r="A1891" s="9" t="s">
        <v>12</v>
      </c>
      <c r="B1891" s="10" t="s">
        <v>13</v>
      </c>
      <c r="C1891" s="48" t="s">
        <v>8</v>
      </c>
      <c r="D1891" s="58">
        <v>0.84</v>
      </c>
    </row>
    <row r="1892" spans="1:4" ht="10.5" customHeight="1">
      <c r="A1892" s="9" t="s">
        <v>14</v>
      </c>
      <c r="B1892" s="10" t="s">
        <v>15</v>
      </c>
      <c r="C1892" s="48" t="s">
        <v>8</v>
      </c>
      <c r="D1892" s="58">
        <v>0.75</v>
      </c>
    </row>
    <row r="1893" spans="1:4" ht="10.5" customHeight="1">
      <c r="A1893" s="9" t="s">
        <v>16</v>
      </c>
      <c r="B1893" s="10" t="s">
        <v>17</v>
      </c>
      <c r="C1893" s="48" t="s">
        <v>8</v>
      </c>
      <c r="D1893" s="58">
        <v>0.45</v>
      </c>
    </row>
    <row r="1894" spans="1:4" ht="10.5" customHeight="1">
      <c r="A1894" s="9" t="s">
        <v>18</v>
      </c>
      <c r="B1894" s="10" t="s">
        <v>19</v>
      </c>
      <c r="C1894" s="48" t="s">
        <v>20</v>
      </c>
      <c r="D1894" s="57">
        <v>523.2</v>
      </c>
    </row>
    <row r="1895" spans="1:4" ht="12.75">
      <c r="A1895" s="9" t="s">
        <v>21</v>
      </c>
      <c r="B1895" s="10" t="s">
        <v>22</v>
      </c>
      <c r="C1895" s="48" t="s">
        <v>20</v>
      </c>
      <c r="D1895" s="56">
        <v>0</v>
      </c>
    </row>
    <row r="1896" spans="1:4" ht="10.5" customHeight="1">
      <c r="A1896" s="9" t="s">
        <v>23</v>
      </c>
      <c r="B1896" s="10" t="s">
        <v>24</v>
      </c>
      <c r="C1896" s="48" t="s">
        <v>20</v>
      </c>
      <c r="D1896" s="57">
        <v>3833.8</v>
      </c>
    </row>
    <row r="1897" spans="1:4" ht="12.75">
      <c r="A1897" s="9" t="s">
        <v>25</v>
      </c>
      <c r="B1897" s="10" t="s">
        <v>26</v>
      </c>
      <c r="C1897" s="48" t="s">
        <v>20</v>
      </c>
      <c r="D1897" s="56">
        <v>353</v>
      </c>
    </row>
    <row r="1898" spans="1:4" ht="10.5" customHeight="1" thickBot="1">
      <c r="A1898" s="59"/>
      <c r="B1898" s="16"/>
      <c r="C1898" s="60"/>
      <c r="D1898" s="60"/>
    </row>
    <row r="1899" spans="1:6" ht="24.75" customHeight="1" thickBot="1">
      <c r="A1899" s="18" t="s">
        <v>27</v>
      </c>
      <c r="B1899" s="19" t="s">
        <v>28</v>
      </c>
      <c r="C1899" s="19" t="s">
        <v>29</v>
      </c>
      <c r="D1899" s="18" t="s">
        <v>30</v>
      </c>
      <c r="E1899" s="18" t="s">
        <v>264</v>
      </c>
      <c r="F1899" s="18" t="s">
        <v>265</v>
      </c>
    </row>
    <row r="1900" spans="1:6" ht="13.5" thickBot="1">
      <c r="A1900" s="18" t="s">
        <v>6</v>
      </c>
      <c r="B1900" s="20" t="s">
        <v>31</v>
      </c>
      <c r="C1900" s="46"/>
      <c r="D1900" s="47">
        <v>6736.96</v>
      </c>
      <c r="E1900" s="21">
        <f aca="true" t="shared" si="87" ref="E1900:E1907">D1900*12</f>
        <v>80843.52</v>
      </c>
      <c r="F1900" s="21">
        <f>D1900/2811</f>
        <v>2.3966417644966205</v>
      </c>
    </row>
    <row r="1901" spans="1:6" ht="12.75">
      <c r="A1901" s="48"/>
      <c r="B1901" s="10" t="s">
        <v>32</v>
      </c>
      <c r="C1901" s="48" t="s">
        <v>33</v>
      </c>
      <c r="D1901" s="50">
        <v>3000</v>
      </c>
      <c r="E1901" s="22">
        <f t="shared" si="87"/>
        <v>36000</v>
      </c>
      <c r="F1901" s="22">
        <f aca="true" t="shared" si="88" ref="F1901:F1928">D1901/2811</f>
        <v>1.0672358591248665</v>
      </c>
    </row>
    <row r="1902" spans="1:6" ht="12.75">
      <c r="A1902" s="48"/>
      <c r="B1902" s="10" t="s">
        <v>34</v>
      </c>
      <c r="C1902" s="48" t="s">
        <v>33</v>
      </c>
      <c r="D1902" s="49">
        <v>1083.77</v>
      </c>
      <c r="E1902" s="22">
        <f t="shared" si="87"/>
        <v>13005.24</v>
      </c>
      <c r="F1902" s="22">
        <f t="shared" si="88"/>
        <v>0.38554606901458555</v>
      </c>
    </row>
    <row r="1903" spans="1:6" ht="12.75">
      <c r="A1903" s="48"/>
      <c r="B1903" s="10" t="s">
        <v>374</v>
      </c>
      <c r="C1903" s="48" t="s">
        <v>33</v>
      </c>
      <c r="D1903" s="49">
        <v>1536.74</v>
      </c>
      <c r="E1903" s="22">
        <f t="shared" si="87"/>
        <v>18440.88</v>
      </c>
      <c r="F1903" s="22">
        <f t="shared" si="88"/>
        <v>0.5466880113838491</v>
      </c>
    </row>
    <row r="1904" spans="1:6" ht="12.75">
      <c r="A1904" s="48"/>
      <c r="B1904" s="10" t="s">
        <v>375</v>
      </c>
      <c r="C1904" s="48" t="s">
        <v>33</v>
      </c>
      <c r="D1904" s="50">
        <v>728.05</v>
      </c>
      <c r="E1904" s="22">
        <f t="shared" si="87"/>
        <v>8736.599999999999</v>
      </c>
      <c r="F1904" s="22">
        <f t="shared" si="88"/>
        <v>0.25900035574528635</v>
      </c>
    </row>
    <row r="1905" spans="1:6" ht="12.75">
      <c r="A1905" s="48"/>
      <c r="B1905" s="10" t="s">
        <v>36</v>
      </c>
      <c r="C1905" s="48" t="s">
        <v>33</v>
      </c>
      <c r="D1905" s="50">
        <v>131.88</v>
      </c>
      <c r="E1905" s="24">
        <f t="shared" si="87"/>
        <v>1582.56</v>
      </c>
      <c r="F1905" s="24">
        <f t="shared" si="88"/>
        <v>0.04691568836712914</v>
      </c>
    </row>
    <row r="1906" spans="1:6" ht="13.5" thickBot="1">
      <c r="A1906" s="48"/>
      <c r="B1906" s="10" t="s">
        <v>376</v>
      </c>
      <c r="C1906" s="48" t="s">
        <v>33</v>
      </c>
      <c r="D1906" s="49">
        <v>256.52</v>
      </c>
      <c r="E1906" s="22">
        <f t="shared" si="87"/>
        <v>3078.24</v>
      </c>
      <c r="F1906" s="22">
        <f t="shared" si="88"/>
        <v>0.0912557808609036</v>
      </c>
    </row>
    <row r="1907" spans="1:6" ht="13.5" thickBot="1">
      <c r="A1907" s="18" t="s">
        <v>9</v>
      </c>
      <c r="B1907" s="20" t="s">
        <v>37</v>
      </c>
      <c r="C1907" s="46"/>
      <c r="D1907" s="47">
        <v>9785.65</v>
      </c>
      <c r="E1907" s="21">
        <f t="shared" si="87"/>
        <v>117427.79999999999</v>
      </c>
      <c r="F1907" s="21">
        <f t="shared" si="88"/>
        <v>3.4811988616150833</v>
      </c>
    </row>
    <row r="1908" spans="1:6" ht="12.75">
      <c r="A1908" s="25"/>
      <c r="B1908" s="26" t="s">
        <v>38</v>
      </c>
      <c r="C1908" s="48"/>
      <c r="D1908" s="23"/>
      <c r="E1908" s="23"/>
      <c r="F1908" s="23"/>
    </row>
    <row r="1909" spans="1:6" ht="12.75">
      <c r="A1909" s="25"/>
      <c r="B1909" s="10" t="s">
        <v>455</v>
      </c>
      <c r="C1909" s="48" t="s">
        <v>33</v>
      </c>
      <c r="D1909" s="50">
        <v>6520.32</v>
      </c>
      <c r="E1909" s="24">
        <f>D1909*12</f>
        <v>78243.84</v>
      </c>
      <c r="F1909" s="24">
        <f t="shared" si="88"/>
        <v>2.31957310565635</v>
      </c>
    </row>
    <row r="1910" spans="1:6" ht="12.75">
      <c r="A1910" s="25"/>
      <c r="B1910" s="26" t="s">
        <v>39</v>
      </c>
      <c r="C1910" s="48"/>
      <c r="D1910" s="23"/>
      <c r="E1910" s="23"/>
      <c r="F1910" s="23"/>
    </row>
    <row r="1911" spans="1:6" ht="12.75">
      <c r="A1911" s="25"/>
      <c r="B1911" s="10" t="s">
        <v>456</v>
      </c>
      <c r="C1911" s="48" t="s">
        <v>33</v>
      </c>
      <c r="D1911" s="50">
        <v>2835.88</v>
      </c>
      <c r="E1911" s="24"/>
      <c r="F1911" s="24"/>
    </row>
    <row r="1912" spans="1:6" ht="12.75">
      <c r="A1912" s="25"/>
      <c r="B1912" s="10" t="s">
        <v>40</v>
      </c>
      <c r="C1912" s="48" t="s">
        <v>33</v>
      </c>
      <c r="D1912" s="50">
        <v>215.81</v>
      </c>
      <c r="E1912" s="24">
        <f>D1912*12</f>
        <v>2589.7200000000003</v>
      </c>
      <c r="F1912" s="24">
        <f t="shared" si="88"/>
        <v>0.07677339025257915</v>
      </c>
    </row>
    <row r="1913" spans="1:6" ht="13.5" thickBot="1">
      <c r="A1913" s="25"/>
      <c r="B1913" s="10" t="s">
        <v>41</v>
      </c>
      <c r="C1913" s="48" t="s">
        <v>33</v>
      </c>
      <c r="D1913" s="50">
        <v>213.64</v>
      </c>
      <c r="E1913" s="24">
        <f>D1913*12</f>
        <v>2563.68</v>
      </c>
      <c r="F1913" s="24">
        <f t="shared" si="88"/>
        <v>0.0760014229811455</v>
      </c>
    </row>
    <row r="1914" spans="1:6" ht="13.5" thickBot="1">
      <c r="A1914" s="18" t="s">
        <v>12</v>
      </c>
      <c r="B1914" s="20" t="s">
        <v>42</v>
      </c>
      <c r="C1914" s="46"/>
      <c r="D1914" s="47">
        <v>5328.3</v>
      </c>
      <c r="E1914" s="21">
        <f>D1914*12</f>
        <v>63939.600000000006</v>
      </c>
      <c r="F1914" s="21">
        <f t="shared" si="88"/>
        <v>1.8955176093916757</v>
      </c>
    </row>
    <row r="1915" spans="1:6" ht="12.75">
      <c r="A1915" s="25"/>
      <c r="B1915" s="10" t="s">
        <v>379</v>
      </c>
      <c r="C1915" s="48" t="s">
        <v>33</v>
      </c>
      <c r="D1915" s="50">
        <v>2189.77</v>
      </c>
      <c r="E1915" s="24">
        <f>D1915*12</f>
        <v>26277.239999999998</v>
      </c>
      <c r="F1915" s="24">
        <f t="shared" si="88"/>
        <v>0.7790003557452864</v>
      </c>
    </row>
    <row r="1916" spans="1:6" ht="12.75">
      <c r="A1916" s="25"/>
      <c r="B1916" s="10" t="s">
        <v>380</v>
      </c>
      <c r="C1916" s="48"/>
      <c r="D1916" s="23"/>
      <c r="E1916" s="23"/>
      <c r="F1916" s="23"/>
    </row>
    <row r="1917" spans="1:6" ht="12.75">
      <c r="A1917" s="25"/>
      <c r="B1917" s="10" t="s">
        <v>457</v>
      </c>
      <c r="C1917" s="48" t="s">
        <v>33</v>
      </c>
      <c r="D1917" s="50">
        <v>770.44</v>
      </c>
      <c r="E1917" s="24">
        <f>D1917*12</f>
        <v>9245.28</v>
      </c>
      <c r="F1917" s="24">
        <f t="shared" si="88"/>
        <v>0.27408039843472076</v>
      </c>
    </row>
    <row r="1918" spans="1:6" ht="12.75">
      <c r="A1918" s="25"/>
      <c r="B1918" s="10" t="s">
        <v>382</v>
      </c>
      <c r="C1918" s="48" t="s">
        <v>33</v>
      </c>
      <c r="D1918" s="50">
        <v>1895.84</v>
      </c>
      <c r="E1918" s="24">
        <f>D1918*12</f>
        <v>22750.079999999998</v>
      </c>
      <c r="F1918" s="24">
        <f t="shared" si="88"/>
        <v>0.6744361437210956</v>
      </c>
    </row>
    <row r="1919" spans="1:6" ht="12.75">
      <c r="A1919" s="25"/>
      <c r="B1919" s="10" t="s">
        <v>43</v>
      </c>
      <c r="C1919" s="48" t="s">
        <v>33</v>
      </c>
      <c r="D1919" s="23" t="s">
        <v>35</v>
      </c>
      <c r="E1919" s="24"/>
      <c r="F1919" s="24"/>
    </row>
    <row r="1920" spans="1:6" ht="12.75">
      <c r="A1920" s="25"/>
      <c r="B1920" s="10" t="s">
        <v>383</v>
      </c>
      <c r="C1920" s="48" t="s">
        <v>33</v>
      </c>
      <c r="D1920" s="23" t="s">
        <v>35</v>
      </c>
      <c r="E1920" s="24"/>
      <c r="F1920" s="24"/>
    </row>
    <row r="1921" spans="1:6" ht="13.5" thickBot="1">
      <c r="A1921" s="25"/>
      <c r="B1921" s="10" t="s">
        <v>44</v>
      </c>
      <c r="C1921" s="48" t="s">
        <v>33</v>
      </c>
      <c r="D1921" s="50">
        <v>472.25</v>
      </c>
      <c r="E1921" s="24">
        <f>D1921*12</f>
        <v>5667</v>
      </c>
      <c r="F1921" s="24">
        <f t="shared" si="88"/>
        <v>0.16800071149057275</v>
      </c>
    </row>
    <row r="1922" spans="1:6" ht="13.5" thickBot="1">
      <c r="A1922" s="18"/>
      <c r="B1922" s="27" t="s">
        <v>45</v>
      </c>
      <c r="C1922" s="28" t="s">
        <v>33</v>
      </c>
      <c r="D1922" s="47">
        <v>21850.91</v>
      </c>
      <c r="E1922" s="21">
        <f>D1922*12</f>
        <v>262210.92</v>
      </c>
      <c r="F1922" s="21">
        <f t="shared" si="88"/>
        <v>7.7733582355033795</v>
      </c>
    </row>
    <row r="1923" spans="1:6" ht="12.75">
      <c r="A1923" s="29" t="s">
        <v>14</v>
      </c>
      <c r="B1923" s="30" t="s">
        <v>373</v>
      </c>
      <c r="C1923" s="31" t="s">
        <v>33</v>
      </c>
      <c r="D1923" s="51">
        <v>2539.46</v>
      </c>
      <c r="E1923" s="32">
        <f>D1923*12</f>
        <v>30473.52</v>
      </c>
      <c r="F1923" s="32">
        <f t="shared" si="88"/>
        <v>0.9034009249377446</v>
      </c>
    </row>
    <row r="1924" spans="1:8" ht="12.75">
      <c r="A1924" s="29" t="s">
        <v>16</v>
      </c>
      <c r="B1924" s="30" t="s">
        <v>267</v>
      </c>
      <c r="C1924" s="31" t="s">
        <v>33</v>
      </c>
      <c r="D1924" s="51">
        <v>4647.54</v>
      </c>
      <c r="E1924" s="32">
        <f>D1924*12</f>
        <v>55770.479999999996</v>
      </c>
      <c r="F1924" s="32">
        <f t="shared" si="88"/>
        <v>1.6533404482390608</v>
      </c>
      <c r="H1924" s="37"/>
    </row>
    <row r="1925" spans="1:8" ht="13.5" thickBot="1">
      <c r="A1925" s="29" t="s">
        <v>18</v>
      </c>
      <c r="B1925" s="30" t="s">
        <v>46</v>
      </c>
      <c r="C1925" s="31" t="s">
        <v>33</v>
      </c>
      <c r="D1925" s="33" t="s">
        <v>35</v>
      </c>
      <c r="E1925" s="33"/>
      <c r="F1925" s="33"/>
      <c r="H1925" s="37"/>
    </row>
    <row r="1926" spans="1:6" ht="17.25" customHeight="1" thickBot="1">
      <c r="A1926" s="18"/>
      <c r="B1926" s="20" t="s">
        <v>47</v>
      </c>
      <c r="C1926" s="34" t="s">
        <v>33</v>
      </c>
      <c r="D1926" s="52">
        <v>29037.9</v>
      </c>
      <c r="E1926" s="35">
        <f>D1926*12</f>
        <v>348454.80000000005</v>
      </c>
      <c r="F1926" s="35">
        <f t="shared" si="88"/>
        <v>10.330096051227322</v>
      </c>
    </row>
    <row r="1927" spans="1:6" ht="14.25" customHeight="1" thickBot="1">
      <c r="A1927" s="29" t="s">
        <v>21</v>
      </c>
      <c r="B1927" s="30" t="s">
        <v>384</v>
      </c>
      <c r="C1927" s="31" t="s">
        <v>33</v>
      </c>
      <c r="D1927" s="51">
        <v>871.14</v>
      </c>
      <c r="E1927" s="32">
        <f>D1927*12</f>
        <v>10453.68</v>
      </c>
      <c r="F1927" s="32">
        <f t="shared" si="88"/>
        <v>0.30990394877267874</v>
      </c>
    </row>
    <row r="1928" spans="1:6" ht="20.25" customHeight="1" thickBot="1">
      <c r="A1928" s="18" t="s">
        <v>23</v>
      </c>
      <c r="B1928" s="20" t="s">
        <v>48</v>
      </c>
      <c r="C1928" s="34" t="s">
        <v>33</v>
      </c>
      <c r="D1928" s="52">
        <v>29909.04</v>
      </c>
      <c r="E1928" s="35">
        <f>D1928*12</f>
        <v>358908.48</v>
      </c>
      <c r="F1928" s="35">
        <f t="shared" si="88"/>
        <v>10.64</v>
      </c>
    </row>
    <row r="1930" ht="31.5" customHeight="1">
      <c r="F1930" s="36" t="s">
        <v>200</v>
      </c>
    </row>
    <row r="1931" spans="1:4" s="2" customFormat="1" ht="15">
      <c r="A1931" s="61" t="s">
        <v>0</v>
      </c>
      <c r="B1931" s="61"/>
      <c r="C1931" s="61"/>
      <c r="D1931" s="61"/>
    </row>
    <row r="1932" spans="1:4" ht="12.75">
      <c r="A1932" s="62" t="s">
        <v>201</v>
      </c>
      <c r="B1932" s="62"/>
      <c r="C1932" s="62"/>
      <c r="D1932" s="62"/>
    </row>
    <row r="1933" spans="1:4" ht="13.5" customHeight="1">
      <c r="A1933" s="63" t="s">
        <v>2</v>
      </c>
      <c r="B1933" s="63"/>
      <c r="C1933" s="63"/>
      <c r="D1933" s="63"/>
    </row>
    <row r="1934" ht="12.75">
      <c r="A1934" s="3" t="s">
        <v>202</v>
      </c>
    </row>
    <row r="1935" ht="12.75">
      <c r="A1935" s="3" t="s">
        <v>182</v>
      </c>
    </row>
    <row r="1936" ht="12.75">
      <c r="A1936" s="4" t="s">
        <v>203</v>
      </c>
    </row>
    <row r="1937" spans="1:4" ht="11.25" customHeight="1">
      <c r="A1937" s="5" t="s">
        <v>6</v>
      </c>
      <c r="B1937" s="6" t="s">
        <v>7</v>
      </c>
      <c r="C1937" s="7" t="s">
        <v>8</v>
      </c>
      <c r="D1937" s="8">
        <v>165</v>
      </c>
    </row>
    <row r="1938" spans="1:4" ht="10.5" customHeight="1">
      <c r="A1938" s="9" t="s">
        <v>9</v>
      </c>
      <c r="B1938" s="10" t="s">
        <v>10</v>
      </c>
      <c r="C1938" s="11" t="s">
        <v>11</v>
      </c>
      <c r="D1938" s="12">
        <v>0</v>
      </c>
    </row>
    <row r="1939" spans="1:4" ht="10.5" customHeight="1">
      <c r="A1939" s="9" t="s">
        <v>12</v>
      </c>
      <c r="B1939" s="10" t="s">
        <v>13</v>
      </c>
      <c r="C1939" s="11" t="s">
        <v>8</v>
      </c>
      <c r="D1939" s="13">
        <v>0.8</v>
      </c>
    </row>
    <row r="1940" spans="1:4" ht="10.5" customHeight="1">
      <c r="A1940" s="9" t="s">
        <v>14</v>
      </c>
      <c r="B1940" s="10" t="s">
        <v>15</v>
      </c>
      <c r="C1940" s="11" t="s">
        <v>8</v>
      </c>
      <c r="D1940" s="14">
        <v>0.45</v>
      </c>
    </row>
    <row r="1941" spans="1:4" ht="10.5" customHeight="1">
      <c r="A1941" s="9" t="s">
        <v>16</v>
      </c>
      <c r="B1941" s="10" t="s">
        <v>17</v>
      </c>
      <c r="C1941" s="11" t="s">
        <v>8</v>
      </c>
      <c r="D1941" s="14">
        <v>0.45</v>
      </c>
    </row>
    <row r="1942" spans="1:4" ht="10.5" customHeight="1">
      <c r="A1942" s="9" t="s">
        <v>18</v>
      </c>
      <c r="B1942" s="10" t="s">
        <v>19</v>
      </c>
      <c r="C1942" s="11" t="s">
        <v>20</v>
      </c>
      <c r="D1942" s="13">
        <v>353.2</v>
      </c>
    </row>
    <row r="1943" spans="1:4" ht="12.75">
      <c r="A1943" s="9" t="s">
        <v>21</v>
      </c>
      <c r="B1943" s="10" t="s">
        <v>22</v>
      </c>
      <c r="C1943" s="11" t="s">
        <v>20</v>
      </c>
      <c r="D1943" s="12">
        <v>0</v>
      </c>
    </row>
    <row r="1944" spans="1:4" ht="10.5" customHeight="1">
      <c r="A1944" s="9" t="s">
        <v>23</v>
      </c>
      <c r="B1944" s="10" t="s">
        <v>24</v>
      </c>
      <c r="C1944" s="11" t="s">
        <v>20</v>
      </c>
      <c r="D1944" s="13">
        <v>2141.3</v>
      </c>
    </row>
    <row r="1945" spans="1:4" ht="12.75">
      <c r="A1945" s="9" t="s">
        <v>25</v>
      </c>
      <c r="B1945" s="10" t="s">
        <v>26</v>
      </c>
      <c r="C1945" s="11" t="s">
        <v>20</v>
      </c>
      <c r="D1945" s="13">
        <v>356.3</v>
      </c>
    </row>
    <row r="1946" spans="1:4" ht="10.5" customHeight="1" thickBot="1">
      <c r="A1946" s="15"/>
      <c r="B1946" s="16"/>
      <c r="C1946" s="17"/>
      <c r="D1946" s="17"/>
    </row>
    <row r="1947" spans="1:6" ht="24.75" customHeight="1" thickBot="1">
      <c r="A1947" s="18" t="s">
        <v>27</v>
      </c>
      <c r="B1947" s="19" t="s">
        <v>28</v>
      </c>
      <c r="C1947" s="19" t="s">
        <v>29</v>
      </c>
      <c r="D1947" s="18" t="s">
        <v>30</v>
      </c>
      <c r="E1947" s="18" t="s">
        <v>264</v>
      </c>
      <c r="F1947" s="18" t="s">
        <v>265</v>
      </c>
    </row>
    <row r="1948" spans="1:6" ht="13.5" thickBot="1">
      <c r="A1948" s="18" t="s">
        <v>6</v>
      </c>
      <c r="B1948" s="20" t="s">
        <v>31</v>
      </c>
      <c r="C1948" s="46"/>
      <c r="D1948" s="47">
        <v>8961.54</v>
      </c>
      <c r="E1948" s="21">
        <f aca="true" t="shared" si="89" ref="E1948:E1955">D1948*12</f>
        <v>107538.48000000001</v>
      </c>
      <c r="F1948" s="21">
        <f>D1948/2788.5</f>
        <v>3.213749327595482</v>
      </c>
    </row>
    <row r="1949" spans="1:6" ht="12.75">
      <c r="A1949" s="11"/>
      <c r="B1949" s="10" t="s">
        <v>32</v>
      </c>
      <c r="C1949" s="48" t="s">
        <v>33</v>
      </c>
      <c r="D1949" s="49">
        <v>3837.96</v>
      </c>
      <c r="E1949" s="22">
        <f t="shared" si="89"/>
        <v>46055.520000000004</v>
      </c>
      <c r="F1949" s="22">
        <f aca="true" t="shared" si="90" ref="F1949:F1976">D1949/2788.5</f>
        <v>1.3763528778913394</v>
      </c>
    </row>
    <row r="1950" spans="1:6" ht="12.75">
      <c r="A1950" s="11"/>
      <c r="B1950" s="10" t="s">
        <v>34</v>
      </c>
      <c r="C1950" s="48" t="s">
        <v>33</v>
      </c>
      <c r="D1950" s="49">
        <v>1512.87</v>
      </c>
      <c r="E1950" s="22">
        <f t="shared" si="89"/>
        <v>18154.44</v>
      </c>
      <c r="F1950" s="22">
        <f t="shared" si="90"/>
        <v>0.5425389994620764</v>
      </c>
    </row>
    <row r="1951" spans="1:6" ht="12.75">
      <c r="A1951" s="11"/>
      <c r="B1951" s="10" t="s">
        <v>374</v>
      </c>
      <c r="C1951" s="48" t="s">
        <v>33</v>
      </c>
      <c r="D1951" s="49">
        <v>2516.43</v>
      </c>
      <c r="E1951" s="22">
        <f t="shared" si="89"/>
        <v>30197.159999999996</v>
      </c>
      <c r="F1951" s="22">
        <f t="shared" si="90"/>
        <v>0.902431414739107</v>
      </c>
    </row>
    <row r="1952" spans="1:6" ht="12.75">
      <c r="A1952" s="11"/>
      <c r="B1952" s="10" t="s">
        <v>375</v>
      </c>
      <c r="C1952" s="48" t="s">
        <v>33</v>
      </c>
      <c r="D1952" s="50">
        <v>722.22</v>
      </c>
      <c r="E1952" s="22">
        <f t="shared" si="89"/>
        <v>8666.64</v>
      </c>
      <c r="F1952" s="22">
        <f t="shared" si="90"/>
        <v>0.2589994620763852</v>
      </c>
    </row>
    <row r="1953" spans="1:6" ht="12.75">
      <c r="A1953" s="11"/>
      <c r="B1953" s="10" t="s">
        <v>36</v>
      </c>
      <c r="C1953" s="48" t="s">
        <v>33</v>
      </c>
      <c r="D1953" s="50">
        <v>125.6</v>
      </c>
      <c r="E1953" s="24">
        <f t="shared" si="89"/>
        <v>1507.1999999999998</v>
      </c>
      <c r="F1953" s="24">
        <f t="shared" si="90"/>
        <v>0.045042137349829654</v>
      </c>
    </row>
    <row r="1954" spans="1:6" ht="13.5" thickBot="1">
      <c r="A1954" s="11"/>
      <c r="B1954" s="10" t="s">
        <v>376</v>
      </c>
      <c r="C1954" s="48" t="s">
        <v>33</v>
      </c>
      <c r="D1954" s="49">
        <v>246.46</v>
      </c>
      <c r="E1954" s="22">
        <f t="shared" si="89"/>
        <v>2957.52</v>
      </c>
      <c r="F1954" s="22">
        <f t="shared" si="90"/>
        <v>0.08838443607674377</v>
      </c>
    </row>
    <row r="1955" spans="1:6" ht="13.5" thickBot="1">
      <c r="A1955" s="18" t="s">
        <v>9</v>
      </c>
      <c r="B1955" s="20" t="s">
        <v>37</v>
      </c>
      <c r="C1955" s="46"/>
      <c r="D1955" s="47">
        <v>7103.24</v>
      </c>
      <c r="E1955" s="21">
        <f t="shared" si="89"/>
        <v>85238.88</v>
      </c>
      <c r="F1955" s="21">
        <f t="shared" si="90"/>
        <v>2.5473336919490763</v>
      </c>
    </row>
    <row r="1956" spans="1:6" ht="12.75">
      <c r="A1956" s="25"/>
      <c r="B1956" s="26" t="s">
        <v>38</v>
      </c>
      <c r="C1956" s="48"/>
      <c r="D1956" s="23"/>
      <c r="E1956" s="23"/>
      <c r="F1956" s="23"/>
    </row>
    <row r="1957" spans="1:6" ht="12.75">
      <c r="A1957" s="25"/>
      <c r="B1957" s="10" t="s">
        <v>458</v>
      </c>
      <c r="C1957" s="48" t="s">
        <v>33</v>
      </c>
      <c r="D1957" s="50">
        <v>3912.19</v>
      </c>
      <c r="E1957" s="24">
        <f>D1957*12</f>
        <v>46946.28</v>
      </c>
      <c r="F1957" s="24">
        <f t="shared" si="90"/>
        <v>1.402972924511386</v>
      </c>
    </row>
    <row r="1958" spans="1:6" ht="12.75">
      <c r="A1958" s="25"/>
      <c r="B1958" s="26" t="s">
        <v>39</v>
      </c>
      <c r="C1958" s="48"/>
      <c r="D1958" s="23"/>
      <c r="E1958" s="23"/>
      <c r="F1958" s="23"/>
    </row>
    <row r="1959" spans="1:6" ht="12.75">
      <c r="A1959" s="25"/>
      <c r="B1959" s="10" t="s">
        <v>456</v>
      </c>
      <c r="C1959" s="48" t="s">
        <v>33</v>
      </c>
      <c r="D1959" s="50">
        <v>2835.88</v>
      </c>
      <c r="E1959" s="24">
        <f>D1959*12</f>
        <v>34030.56</v>
      </c>
      <c r="F1959" s="24">
        <f t="shared" si="90"/>
        <v>1.016991213914291</v>
      </c>
    </row>
    <row r="1960" spans="1:6" ht="12.75">
      <c r="A1960" s="25"/>
      <c r="B1960" s="10" t="s">
        <v>40</v>
      </c>
      <c r="C1960" s="48" t="s">
        <v>33</v>
      </c>
      <c r="D1960" s="50">
        <v>143.24</v>
      </c>
      <c r="E1960" s="24">
        <f>D1960*12</f>
        <v>1718.88</v>
      </c>
      <c r="F1960" s="24">
        <f t="shared" si="90"/>
        <v>0.05136811906042676</v>
      </c>
    </row>
    <row r="1961" spans="1:6" ht="13.5" thickBot="1">
      <c r="A1961" s="25"/>
      <c r="B1961" s="10" t="s">
        <v>41</v>
      </c>
      <c r="C1961" s="48" t="s">
        <v>33</v>
      </c>
      <c r="D1961" s="50">
        <v>211.93</v>
      </c>
      <c r="E1961" s="24">
        <f>D1961*12</f>
        <v>2543.16</v>
      </c>
      <c r="F1961" s="24">
        <f t="shared" si="90"/>
        <v>0.07600143446297293</v>
      </c>
    </row>
    <row r="1962" spans="1:6" ht="13.5" thickBot="1">
      <c r="A1962" s="18" t="s">
        <v>12</v>
      </c>
      <c r="B1962" s="20" t="s">
        <v>42</v>
      </c>
      <c r="C1962" s="46"/>
      <c r="D1962" s="47">
        <v>5316.62</v>
      </c>
      <c r="E1962" s="21">
        <f>D1962*12</f>
        <v>63799.44</v>
      </c>
      <c r="F1962" s="21">
        <f t="shared" si="90"/>
        <v>1.9066236327774788</v>
      </c>
    </row>
    <row r="1963" spans="1:6" ht="12.75">
      <c r="A1963" s="25"/>
      <c r="B1963" s="10" t="s">
        <v>379</v>
      </c>
      <c r="C1963" s="48" t="s">
        <v>33</v>
      </c>
      <c r="D1963" s="50">
        <v>2172.24</v>
      </c>
      <c r="E1963" s="24">
        <f>D1963*12</f>
        <v>26066.879999999997</v>
      </c>
      <c r="F1963" s="24">
        <f t="shared" si="90"/>
        <v>0.778999462076385</v>
      </c>
    </row>
    <row r="1964" spans="1:6" ht="12.75">
      <c r="A1964" s="25"/>
      <c r="B1964" s="10" t="s">
        <v>380</v>
      </c>
      <c r="C1964" s="48"/>
      <c r="D1964" s="23"/>
      <c r="E1964" s="23"/>
      <c r="F1964" s="23"/>
    </row>
    <row r="1965" spans="1:6" ht="12.75">
      <c r="A1965" s="25"/>
      <c r="B1965" s="10" t="s">
        <v>459</v>
      </c>
      <c r="C1965" s="48" t="s">
        <v>33</v>
      </c>
      <c r="D1965" s="50">
        <v>794.52</v>
      </c>
      <c r="E1965" s="24">
        <f>D1965*12</f>
        <v>9534.24</v>
      </c>
      <c r="F1965" s="24">
        <f t="shared" si="90"/>
        <v>0.2849273803119957</v>
      </c>
    </row>
    <row r="1966" spans="1:6" ht="12.75">
      <c r="A1966" s="25"/>
      <c r="B1966" s="10" t="s">
        <v>382</v>
      </c>
      <c r="C1966" s="48" t="s">
        <v>33</v>
      </c>
      <c r="D1966" s="50">
        <v>1881.39</v>
      </c>
      <c r="E1966" s="24">
        <f>D1966*12</f>
        <v>22576.68</v>
      </c>
      <c r="F1966" s="24">
        <f t="shared" si="90"/>
        <v>0.6746960731576117</v>
      </c>
    </row>
    <row r="1967" spans="1:6" ht="12.75">
      <c r="A1967" s="25"/>
      <c r="B1967" s="10" t="s">
        <v>43</v>
      </c>
      <c r="C1967" s="48" t="s">
        <v>33</v>
      </c>
      <c r="D1967" s="23" t="s">
        <v>35</v>
      </c>
      <c r="E1967" s="24"/>
      <c r="F1967" s="24"/>
    </row>
    <row r="1968" spans="1:6" ht="12.75">
      <c r="A1968" s="25"/>
      <c r="B1968" s="10" t="s">
        <v>383</v>
      </c>
      <c r="C1968" s="48" t="s">
        <v>33</v>
      </c>
      <c r="D1968" s="23" t="s">
        <v>35</v>
      </c>
      <c r="E1968" s="24"/>
      <c r="F1968" s="24"/>
    </row>
    <row r="1969" spans="1:6" ht="13.5" thickBot="1">
      <c r="A1969" s="25"/>
      <c r="B1969" s="10" t="s">
        <v>44</v>
      </c>
      <c r="C1969" s="48" t="s">
        <v>33</v>
      </c>
      <c r="D1969" s="50">
        <v>468.47</v>
      </c>
      <c r="E1969" s="24">
        <f>D1969*12</f>
        <v>5621.64</v>
      </c>
      <c r="F1969" s="24">
        <f t="shared" si="90"/>
        <v>0.16800071723148646</v>
      </c>
    </row>
    <row r="1970" spans="1:6" ht="13.5" thickBot="1">
      <c r="A1970" s="18"/>
      <c r="B1970" s="27" t="s">
        <v>45</v>
      </c>
      <c r="C1970" s="28" t="s">
        <v>33</v>
      </c>
      <c r="D1970" s="47">
        <v>21381.4</v>
      </c>
      <c r="E1970" s="21">
        <f>D1970*12</f>
        <v>256576.80000000002</v>
      </c>
      <c r="F1970" s="21">
        <f t="shared" si="90"/>
        <v>7.667706652322037</v>
      </c>
    </row>
    <row r="1971" spans="1:6" ht="12.75">
      <c r="A1971" s="29" t="s">
        <v>14</v>
      </c>
      <c r="B1971" s="30" t="s">
        <v>373</v>
      </c>
      <c r="C1971" s="31" t="s">
        <v>33</v>
      </c>
      <c r="D1971" s="51">
        <v>2519.13</v>
      </c>
      <c r="E1971" s="32">
        <f>D1971*12</f>
        <v>30229.56</v>
      </c>
      <c r="F1971" s="32">
        <f t="shared" si="90"/>
        <v>0.9033996772458311</v>
      </c>
    </row>
    <row r="1972" spans="1:6" ht="12.75">
      <c r="A1972" s="29" t="s">
        <v>16</v>
      </c>
      <c r="B1972" s="30" t="s">
        <v>267</v>
      </c>
      <c r="C1972" s="31" t="s">
        <v>33</v>
      </c>
      <c r="D1972" s="51">
        <v>5554.69</v>
      </c>
      <c r="E1972" s="32">
        <f>D1972*12</f>
        <v>66656.28</v>
      </c>
      <c r="F1972" s="32">
        <f t="shared" si="90"/>
        <v>1.9919992827685133</v>
      </c>
    </row>
    <row r="1973" spans="1:6" ht="13.5" thickBot="1">
      <c r="A1973" s="29" t="s">
        <v>18</v>
      </c>
      <c r="B1973" s="30" t="s">
        <v>46</v>
      </c>
      <c r="C1973" s="31" t="s">
        <v>33</v>
      </c>
      <c r="D1973" s="33" t="s">
        <v>35</v>
      </c>
      <c r="E1973" s="33"/>
      <c r="F1973" s="33"/>
    </row>
    <row r="1974" spans="1:6" ht="17.25" customHeight="1" thickBot="1">
      <c r="A1974" s="18"/>
      <c r="B1974" s="20" t="s">
        <v>47</v>
      </c>
      <c r="C1974" s="34" t="s">
        <v>33</v>
      </c>
      <c r="D1974" s="52">
        <v>29455.22</v>
      </c>
      <c r="E1974" s="35">
        <f>D1974*12</f>
        <v>353462.64</v>
      </c>
      <c r="F1974" s="35">
        <f t="shared" si="90"/>
        <v>10.563105612336383</v>
      </c>
    </row>
    <row r="1975" spans="1:6" ht="14.25" customHeight="1" thickBot="1">
      <c r="A1975" s="29" t="s">
        <v>21</v>
      </c>
      <c r="B1975" s="30" t="s">
        <v>384</v>
      </c>
      <c r="C1975" s="31" t="s">
        <v>33</v>
      </c>
      <c r="D1975" s="51">
        <v>883.66</v>
      </c>
      <c r="E1975" s="32">
        <f>D1975*12</f>
        <v>10603.92</v>
      </c>
      <c r="F1975" s="32">
        <f t="shared" si="90"/>
        <v>0.31689438766361844</v>
      </c>
    </row>
    <row r="1976" spans="1:6" ht="20.25" customHeight="1" thickBot="1">
      <c r="A1976" s="18" t="s">
        <v>23</v>
      </c>
      <c r="B1976" s="20" t="s">
        <v>48</v>
      </c>
      <c r="C1976" s="34" t="s">
        <v>33</v>
      </c>
      <c r="D1976" s="52">
        <v>30338.88</v>
      </c>
      <c r="E1976" s="35">
        <f>D1976*12</f>
        <v>364066.56</v>
      </c>
      <c r="F1976" s="35">
        <f t="shared" si="90"/>
        <v>10.88</v>
      </c>
    </row>
    <row r="1978" ht="31.5" customHeight="1">
      <c r="F1978" s="36" t="s">
        <v>204</v>
      </c>
    </row>
    <row r="1979" spans="1:4" s="2" customFormat="1" ht="15">
      <c r="A1979" s="61" t="s">
        <v>0</v>
      </c>
      <c r="B1979" s="61"/>
      <c r="C1979" s="61"/>
      <c r="D1979" s="61"/>
    </row>
    <row r="1980" spans="1:4" ht="12.75">
      <c r="A1980" s="62" t="s">
        <v>205</v>
      </c>
      <c r="B1980" s="62"/>
      <c r="C1980" s="62"/>
      <c r="D1980" s="62"/>
    </row>
    <row r="1981" spans="1:4" ht="13.5" customHeight="1">
      <c r="A1981" s="63" t="s">
        <v>2</v>
      </c>
      <c r="B1981" s="63"/>
      <c r="C1981" s="63"/>
      <c r="D1981" s="63"/>
    </row>
    <row r="1982" ht="12.75">
      <c r="A1982" s="3" t="s">
        <v>206</v>
      </c>
    </row>
    <row r="1983" ht="12.75">
      <c r="A1983" s="3" t="s">
        <v>4</v>
      </c>
    </row>
    <row r="1984" ht="12.75">
      <c r="A1984" s="4" t="s">
        <v>207</v>
      </c>
    </row>
    <row r="1985" spans="1:4" ht="11.25" customHeight="1">
      <c r="A1985" s="5" t="s">
        <v>6</v>
      </c>
      <c r="B1985" s="6" t="s">
        <v>7</v>
      </c>
      <c r="C1985" s="7" t="s">
        <v>8</v>
      </c>
      <c r="D1985" s="8">
        <v>406</v>
      </c>
    </row>
    <row r="1986" spans="1:4" ht="10.5" customHeight="1">
      <c r="A1986" s="9" t="s">
        <v>9</v>
      </c>
      <c r="B1986" s="10" t="s">
        <v>10</v>
      </c>
      <c r="C1986" s="11" t="s">
        <v>11</v>
      </c>
      <c r="D1986" s="12">
        <v>4</v>
      </c>
    </row>
    <row r="1987" spans="1:4" ht="10.5" customHeight="1">
      <c r="A1987" s="9" t="s">
        <v>12</v>
      </c>
      <c r="B1987" s="10" t="s">
        <v>13</v>
      </c>
      <c r="C1987" s="11" t="s">
        <v>8</v>
      </c>
      <c r="D1987" s="14">
        <v>2.22</v>
      </c>
    </row>
    <row r="1988" spans="1:4" ht="10.5" customHeight="1">
      <c r="A1988" s="9" t="s">
        <v>14</v>
      </c>
      <c r="B1988" s="10" t="s">
        <v>15</v>
      </c>
      <c r="C1988" s="11" t="s">
        <v>8</v>
      </c>
      <c r="D1988" s="14">
        <v>0.88</v>
      </c>
    </row>
    <row r="1989" spans="1:4" ht="10.5" customHeight="1">
      <c r="A1989" s="9" t="s">
        <v>16</v>
      </c>
      <c r="B1989" s="10" t="s">
        <v>17</v>
      </c>
      <c r="C1989" s="11" t="s">
        <v>8</v>
      </c>
      <c r="D1989" s="14">
        <v>0.88</v>
      </c>
    </row>
    <row r="1990" spans="1:4" ht="10.5" customHeight="1">
      <c r="A1990" s="9" t="s">
        <v>18</v>
      </c>
      <c r="B1990" s="10" t="s">
        <v>19</v>
      </c>
      <c r="C1990" s="11" t="s">
        <v>20</v>
      </c>
      <c r="D1990" s="12">
        <v>1132</v>
      </c>
    </row>
    <row r="1991" spans="1:4" ht="12.75">
      <c r="A1991" s="9" t="s">
        <v>21</v>
      </c>
      <c r="B1991" s="10" t="s">
        <v>22</v>
      </c>
      <c r="C1991" s="11" t="s">
        <v>20</v>
      </c>
      <c r="D1991" s="12">
        <v>0</v>
      </c>
    </row>
    <row r="1992" spans="1:4" ht="10.5" customHeight="1">
      <c r="A1992" s="9" t="s">
        <v>23</v>
      </c>
      <c r="B1992" s="10" t="s">
        <v>24</v>
      </c>
      <c r="C1992" s="11" t="s">
        <v>20</v>
      </c>
      <c r="D1992" s="12">
        <v>1690</v>
      </c>
    </row>
    <row r="1993" spans="1:4" ht="12.75">
      <c r="A1993" s="9" t="s">
        <v>25</v>
      </c>
      <c r="B1993" s="10" t="s">
        <v>26</v>
      </c>
      <c r="C1993" s="11" t="s">
        <v>20</v>
      </c>
      <c r="D1993" s="13">
        <v>718.1</v>
      </c>
    </row>
    <row r="1994" spans="1:4" ht="10.5" customHeight="1" thickBot="1">
      <c r="A1994" s="15"/>
      <c r="B1994" s="16"/>
      <c r="C1994" s="17"/>
      <c r="D1994" s="17"/>
    </row>
    <row r="1995" spans="1:6" ht="24.75" customHeight="1" thickBot="1">
      <c r="A1995" s="18" t="s">
        <v>27</v>
      </c>
      <c r="B1995" s="19" t="s">
        <v>28</v>
      </c>
      <c r="C1995" s="19" t="s">
        <v>29</v>
      </c>
      <c r="D1995" s="18" t="s">
        <v>30</v>
      </c>
      <c r="E1995" s="18" t="s">
        <v>264</v>
      </c>
      <c r="F1995" s="18" t="s">
        <v>265</v>
      </c>
    </row>
    <row r="1996" spans="1:6" ht="13.5" thickBot="1">
      <c r="A1996" s="18" t="s">
        <v>6</v>
      </c>
      <c r="B1996" s="20" t="s">
        <v>31</v>
      </c>
      <c r="C1996" s="46"/>
      <c r="D1996" s="47">
        <v>35270.54</v>
      </c>
      <c r="E1996" s="21">
        <f aca="true" t="shared" si="91" ref="E1996:E2003">D1996*12</f>
        <v>423246.48</v>
      </c>
      <c r="F1996" s="21">
        <f>D1996/8012.8</f>
        <v>4.401774660543131</v>
      </c>
    </row>
    <row r="1997" spans="1:6" ht="12.75">
      <c r="A1997" s="11"/>
      <c r="B1997" s="10" t="s">
        <v>32</v>
      </c>
      <c r="C1997" s="48" t="s">
        <v>33</v>
      </c>
      <c r="D1997" s="49">
        <v>18379.6</v>
      </c>
      <c r="E1997" s="22">
        <f t="shared" si="91"/>
        <v>220555.19999999998</v>
      </c>
      <c r="F1997" s="22">
        <f aca="true" t="shared" si="92" ref="F1997:F2024">D1997/8012.8</f>
        <v>2.2937799520766773</v>
      </c>
    </row>
    <row r="1998" spans="1:6" ht="12.75">
      <c r="A1998" s="11"/>
      <c r="B1998" s="10" t="s">
        <v>34</v>
      </c>
      <c r="C1998" s="48" t="s">
        <v>33</v>
      </c>
      <c r="D1998" s="49">
        <v>3654.36</v>
      </c>
      <c r="E1998" s="22">
        <f t="shared" si="91"/>
        <v>43852.32</v>
      </c>
      <c r="F1998" s="22">
        <f t="shared" si="92"/>
        <v>0.4560652955271566</v>
      </c>
    </row>
    <row r="1999" spans="1:6" ht="12.75">
      <c r="A1999" s="11"/>
      <c r="B1999" s="10" t="s">
        <v>374</v>
      </c>
      <c r="C1999" s="48" t="s">
        <v>33</v>
      </c>
      <c r="D1999" s="49">
        <v>7231.01</v>
      </c>
      <c r="E1999" s="22">
        <f t="shared" si="91"/>
        <v>86772.12</v>
      </c>
      <c r="F1999" s="22">
        <f t="shared" si="92"/>
        <v>0.9024323582268371</v>
      </c>
    </row>
    <row r="2000" spans="1:6" ht="12.75">
      <c r="A2000" s="11"/>
      <c r="B2000" s="10" t="s">
        <v>375</v>
      </c>
      <c r="C2000" s="48" t="s">
        <v>33</v>
      </c>
      <c r="D2000" s="49">
        <v>2075.32</v>
      </c>
      <c r="E2000" s="22">
        <f t="shared" si="91"/>
        <v>24903.840000000004</v>
      </c>
      <c r="F2000" s="22">
        <f t="shared" si="92"/>
        <v>0.25900059904153355</v>
      </c>
    </row>
    <row r="2001" spans="1:6" ht="12.75">
      <c r="A2001" s="11"/>
      <c r="B2001" s="10" t="s">
        <v>36</v>
      </c>
      <c r="C2001" s="48" t="s">
        <v>33</v>
      </c>
      <c r="D2001" s="50">
        <v>348.54</v>
      </c>
      <c r="E2001" s="24">
        <f t="shared" si="91"/>
        <v>4182.4800000000005</v>
      </c>
      <c r="F2001" s="24">
        <f t="shared" si="92"/>
        <v>0.04349790335463259</v>
      </c>
    </row>
    <row r="2002" spans="1:6" ht="13.5" thickBot="1">
      <c r="A2002" s="11"/>
      <c r="B2002" s="10" t="s">
        <v>376</v>
      </c>
      <c r="C2002" s="48" t="s">
        <v>33</v>
      </c>
      <c r="D2002" s="49">
        <v>3581.72</v>
      </c>
      <c r="E2002" s="22">
        <f t="shared" si="91"/>
        <v>42980.64</v>
      </c>
      <c r="F2002" s="22">
        <f t="shared" si="92"/>
        <v>0.44699980031948877</v>
      </c>
    </row>
    <row r="2003" spans="1:6" ht="13.5" thickBot="1">
      <c r="A2003" s="18" t="s">
        <v>9</v>
      </c>
      <c r="B2003" s="20" t="s">
        <v>37</v>
      </c>
      <c r="C2003" s="46"/>
      <c r="D2003" s="47">
        <v>14085.32</v>
      </c>
      <c r="E2003" s="21">
        <f t="shared" si="91"/>
        <v>169023.84</v>
      </c>
      <c r="F2003" s="21">
        <f t="shared" si="92"/>
        <v>1.7578524361022363</v>
      </c>
    </row>
    <row r="2004" spans="1:6" ht="12.75">
      <c r="A2004" s="25"/>
      <c r="B2004" s="26" t="s">
        <v>38</v>
      </c>
      <c r="C2004" s="48"/>
      <c r="D2004" s="23"/>
      <c r="E2004" s="23"/>
      <c r="F2004" s="23"/>
    </row>
    <row r="2005" spans="1:6" ht="12.75">
      <c r="A2005" s="25"/>
      <c r="B2005" s="10" t="s">
        <v>460</v>
      </c>
      <c r="C2005" s="48" t="s">
        <v>33</v>
      </c>
      <c r="D2005" s="50">
        <v>7650.51</v>
      </c>
      <c r="E2005" s="24">
        <f>D2005*12</f>
        <v>91806.12</v>
      </c>
      <c r="F2005" s="24">
        <f t="shared" si="92"/>
        <v>0.9547860922523962</v>
      </c>
    </row>
    <row r="2006" spans="1:6" ht="12.75">
      <c r="A2006" s="25"/>
      <c r="B2006" s="26" t="s">
        <v>39</v>
      </c>
      <c r="C2006" s="48"/>
      <c r="D2006" s="23"/>
      <c r="E2006" s="23"/>
      <c r="F2006" s="23"/>
    </row>
    <row r="2007" spans="1:6" ht="12.75">
      <c r="A2007" s="25"/>
      <c r="B2007" s="10" t="s">
        <v>461</v>
      </c>
      <c r="C2007" s="48" t="s">
        <v>33</v>
      </c>
      <c r="D2007" s="50">
        <v>5545.73</v>
      </c>
      <c r="E2007" s="24">
        <f>D2007*12</f>
        <v>66548.76</v>
      </c>
      <c r="F2007" s="24">
        <f t="shared" si="92"/>
        <v>0.6921088757987219</v>
      </c>
    </row>
    <row r="2008" spans="1:6" ht="12.75">
      <c r="A2008" s="25"/>
      <c r="B2008" s="10" t="s">
        <v>40</v>
      </c>
      <c r="C2008" s="48" t="s">
        <v>33</v>
      </c>
      <c r="D2008" s="50">
        <v>280.1</v>
      </c>
      <c r="E2008" s="24">
        <f>D2008*12</f>
        <v>3361.2000000000003</v>
      </c>
      <c r="F2008" s="24">
        <f t="shared" si="92"/>
        <v>0.034956569488817896</v>
      </c>
    </row>
    <row r="2009" spans="1:6" ht="13.5" thickBot="1">
      <c r="A2009" s="25"/>
      <c r="B2009" s="10" t="s">
        <v>41</v>
      </c>
      <c r="C2009" s="48" t="s">
        <v>33</v>
      </c>
      <c r="D2009" s="50">
        <v>608.97</v>
      </c>
      <c r="E2009" s="24">
        <f>D2009*12</f>
        <v>7307.64</v>
      </c>
      <c r="F2009" s="24">
        <f t="shared" si="92"/>
        <v>0.07599965055910543</v>
      </c>
    </row>
    <row r="2010" spans="1:6" ht="13.5" thickBot="1">
      <c r="A2010" s="18" t="s">
        <v>12</v>
      </c>
      <c r="B2010" s="20" t="s">
        <v>42</v>
      </c>
      <c r="C2010" s="46"/>
      <c r="D2010" s="47">
        <v>31376.89</v>
      </c>
      <c r="E2010" s="21">
        <f>D2010*12</f>
        <v>376522.68</v>
      </c>
      <c r="F2010" s="21">
        <f t="shared" si="92"/>
        <v>3.915845896565495</v>
      </c>
    </row>
    <row r="2011" spans="1:6" ht="12.75">
      <c r="A2011" s="25"/>
      <c r="B2011" s="10" t="s">
        <v>379</v>
      </c>
      <c r="C2011" s="48" t="s">
        <v>33</v>
      </c>
      <c r="D2011" s="50">
        <v>6241.97</v>
      </c>
      <c r="E2011" s="24">
        <f>D2011*12</f>
        <v>74903.64</v>
      </c>
      <c r="F2011" s="24">
        <f t="shared" si="92"/>
        <v>0.7789998502396166</v>
      </c>
    </row>
    <row r="2012" spans="1:6" ht="12.75">
      <c r="A2012" s="25"/>
      <c r="B2012" s="10" t="s">
        <v>380</v>
      </c>
      <c r="C2012" s="48"/>
      <c r="D2012" s="23"/>
      <c r="E2012" s="23"/>
      <c r="F2012" s="23"/>
    </row>
    <row r="2013" spans="1:6" ht="12.75">
      <c r="A2013" s="25"/>
      <c r="B2013" s="10" t="s">
        <v>462</v>
      </c>
      <c r="C2013" s="48" t="s">
        <v>33</v>
      </c>
      <c r="D2013" s="50">
        <v>1954.99</v>
      </c>
      <c r="E2013" s="24">
        <f aca="true" t="shared" si="93" ref="E2013:E2020">D2013*12</f>
        <v>23459.88</v>
      </c>
      <c r="F2013" s="24">
        <f t="shared" si="92"/>
        <v>0.2439833765974441</v>
      </c>
    </row>
    <row r="2014" spans="1:6" ht="12.75">
      <c r="A2014" s="25"/>
      <c r="B2014" s="10" t="s">
        <v>382</v>
      </c>
      <c r="C2014" s="48" t="s">
        <v>33</v>
      </c>
      <c r="D2014" s="50">
        <v>4933.23</v>
      </c>
      <c r="E2014" s="24">
        <f t="shared" si="93"/>
        <v>59198.759999999995</v>
      </c>
      <c r="F2014" s="24">
        <f t="shared" si="92"/>
        <v>0.615668680111821</v>
      </c>
    </row>
    <row r="2015" spans="1:6" ht="12.75">
      <c r="A2015" s="25"/>
      <c r="B2015" s="10" t="s">
        <v>43</v>
      </c>
      <c r="C2015" s="48" t="s">
        <v>33</v>
      </c>
      <c r="D2015" s="50">
        <v>15889.38</v>
      </c>
      <c r="E2015" s="24">
        <f t="shared" si="93"/>
        <v>190672.56</v>
      </c>
      <c r="F2015" s="24">
        <f t="shared" si="92"/>
        <v>1.982999700479233</v>
      </c>
    </row>
    <row r="2016" spans="1:6" ht="12.75">
      <c r="A2016" s="25"/>
      <c r="B2016" s="10" t="s">
        <v>383</v>
      </c>
      <c r="C2016" s="48" t="s">
        <v>33</v>
      </c>
      <c r="D2016" s="50">
        <v>1011.17</v>
      </c>
      <c r="E2016" s="24">
        <f t="shared" si="93"/>
        <v>12134.039999999999</v>
      </c>
      <c r="F2016" s="24">
        <f t="shared" si="92"/>
        <v>0.126194339057508</v>
      </c>
    </row>
    <row r="2017" spans="1:6" ht="13.5" thickBot="1">
      <c r="A2017" s="25"/>
      <c r="B2017" s="10" t="s">
        <v>44</v>
      </c>
      <c r="C2017" s="48" t="s">
        <v>33</v>
      </c>
      <c r="D2017" s="50">
        <v>1346.15</v>
      </c>
      <c r="E2017" s="24">
        <f t="shared" si="93"/>
        <v>16153.800000000001</v>
      </c>
      <c r="F2017" s="24">
        <f t="shared" si="92"/>
        <v>0.1679999500798722</v>
      </c>
    </row>
    <row r="2018" spans="1:6" ht="13.5" thickBot="1">
      <c r="A2018" s="18"/>
      <c r="B2018" s="27" t="s">
        <v>45</v>
      </c>
      <c r="C2018" s="28" t="s">
        <v>33</v>
      </c>
      <c r="D2018" s="47">
        <v>80732.76</v>
      </c>
      <c r="E2018" s="21">
        <f t="shared" si="93"/>
        <v>968793.1199999999</v>
      </c>
      <c r="F2018" s="21">
        <f t="shared" si="92"/>
        <v>10.075474241214057</v>
      </c>
    </row>
    <row r="2019" spans="1:6" ht="12.75">
      <c r="A2019" s="29" t="s">
        <v>14</v>
      </c>
      <c r="B2019" s="30" t="s">
        <v>373</v>
      </c>
      <c r="C2019" s="31" t="s">
        <v>33</v>
      </c>
      <c r="D2019" s="51">
        <v>7238.76</v>
      </c>
      <c r="E2019" s="32">
        <f t="shared" si="93"/>
        <v>86865.12</v>
      </c>
      <c r="F2019" s="32">
        <f t="shared" si="92"/>
        <v>0.9033995607028754</v>
      </c>
    </row>
    <row r="2020" spans="1:6" ht="12.75">
      <c r="A2020" s="29" t="s">
        <v>16</v>
      </c>
      <c r="B2020" s="30" t="s">
        <v>267</v>
      </c>
      <c r="C2020" s="31" t="s">
        <v>33</v>
      </c>
      <c r="D2020" s="51">
        <v>15961.5</v>
      </c>
      <c r="E2020" s="32">
        <f t="shared" si="93"/>
        <v>191538</v>
      </c>
      <c r="F2020" s="32">
        <f t="shared" si="92"/>
        <v>1.9920002995207666</v>
      </c>
    </row>
    <row r="2021" spans="1:6" ht="13.5" thickBot="1">
      <c r="A2021" s="29" t="s">
        <v>18</v>
      </c>
      <c r="B2021" s="30" t="s">
        <v>46</v>
      </c>
      <c r="C2021" s="31" t="s">
        <v>33</v>
      </c>
      <c r="D2021" s="33" t="s">
        <v>35</v>
      </c>
      <c r="E2021" s="33"/>
      <c r="F2021" s="33"/>
    </row>
    <row r="2022" spans="1:6" ht="17.25" customHeight="1" thickBot="1">
      <c r="A2022" s="18"/>
      <c r="B2022" s="20" t="s">
        <v>47</v>
      </c>
      <c r="C2022" s="34" t="s">
        <v>33</v>
      </c>
      <c r="D2022" s="52">
        <v>103933.02</v>
      </c>
      <c r="E2022" s="35">
        <f>D2022*12</f>
        <v>1247196.24</v>
      </c>
      <c r="F2022" s="35">
        <f t="shared" si="92"/>
        <v>12.9708741014377</v>
      </c>
    </row>
    <row r="2023" spans="1:6" ht="14.25" customHeight="1" thickBot="1">
      <c r="A2023" s="29" t="s">
        <v>21</v>
      </c>
      <c r="B2023" s="30" t="s">
        <v>384</v>
      </c>
      <c r="C2023" s="31" t="s">
        <v>33</v>
      </c>
      <c r="D2023" s="51">
        <v>3117.99</v>
      </c>
      <c r="E2023" s="32">
        <f>D2023*12</f>
        <v>37415.88</v>
      </c>
      <c r="F2023" s="32">
        <f t="shared" si="92"/>
        <v>0.3891261481629393</v>
      </c>
    </row>
    <row r="2024" spans="1:6" ht="20.25" customHeight="1" thickBot="1">
      <c r="A2024" s="18" t="s">
        <v>23</v>
      </c>
      <c r="B2024" s="20" t="s">
        <v>48</v>
      </c>
      <c r="C2024" s="34" t="s">
        <v>33</v>
      </c>
      <c r="D2024" s="52">
        <v>107051.01</v>
      </c>
      <c r="E2024" s="35">
        <f>D2024*12</f>
        <v>1284612.1199999999</v>
      </c>
      <c r="F2024" s="35">
        <f t="shared" si="92"/>
        <v>13.360000249600638</v>
      </c>
    </row>
    <row r="2026" ht="31.5" customHeight="1">
      <c r="F2026" s="36" t="s">
        <v>208</v>
      </c>
    </row>
    <row r="2027" spans="1:4" s="2" customFormat="1" ht="15">
      <c r="A2027" s="61" t="s">
        <v>0</v>
      </c>
      <c r="B2027" s="61"/>
      <c r="C2027" s="61"/>
      <c r="D2027" s="61"/>
    </row>
    <row r="2028" spans="1:4" ht="12.75">
      <c r="A2028" s="62" t="s">
        <v>209</v>
      </c>
      <c r="B2028" s="62"/>
      <c r="C2028" s="62"/>
      <c r="D2028" s="62"/>
    </row>
    <row r="2029" spans="1:4" ht="13.5" customHeight="1">
      <c r="A2029" s="63" t="s">
        <v>2</v>
      </c>
      <c r="B2029" s="63"/>
      <c r="C2029" s="63"/>
      <c r="D2029" s="63"/>
    </row>
    <row r="2030" ht="12.75">
      <c r="A2030" s="3" t="s">
        <v>210</v>
      </c>
    </row>
    <row r="2031" ht="12.75">
      <c r="A2031" s="3" t="s">
        <v>4</v>
      </c>
    </row>
    <row r="2032" ht="12.75">
      <c r="A2032" s="4" t="s">
        <v>211</v>
      </c>
    </row>
    <row r="2033" spans="1:4" ht="11.25" customHeight="1">
      <c r="A2033" s="5" t="s">
        <v>6</v>
      </c>
      <c r="B2033" s="6" t="s">
        <v>7</v>
      </c>
      <c r="C2033" s="7" t="s">
        <v>8</v>
      </c>
      <c r="D2033" s="8">
        <v>311</v>
      </c>
    </row>
    <row r="2034" spans="1:4" ht="10.5" customHeight="1">
      <c r="A2034" s="9" t="s">
        <v>9</v>
      </c>
      <c r="B2034" s="10" t="s">
        <v>10</v>
      </c>
      <c r="C2034" s="11" t="s">
        <v>11</v>
      </c>
      <c r="D2034" s="12">
        <v>3</v>
      </c>
    </row>
    <row r="2035" spans="1:4" ht="10.5" customHeight="1">
      <c r="A2035" s="9" t="s">
        <v>12</v>
      </c>
      <c r="B2035" s="10" t="s">
        <v>13</v>
      </c>
      <c r="C2035" s="11" t="s">
        <v>8</v>
      </c>
      <c r="D2035" s="14">
        <v>1.67</v>
      </c>
    </row>
    <row r="2036" spans="1:4" ht="10.5" customHeight="1">
      <c r="A2036" s="9" t="s">
        <v>14</v>
      </c>
      <c r="B2036" s="10" t="s">
        <v>15</v>
      </c>
      <c r="C2036" s="11" t="s">
        <v>8</v>
      </c>
      <c r="D2036" s="14">
        <v>0.61</v>
      </c>
    </row>
    <row r="2037" spans="1:4" ht="10.5" customHeight="1">
      <c r="A2037" s="9" t="s">
        <v>16</v>
      </c>
      <c r="B2037" s="10" t="s">
        <v>17</v>
      </c>
      <c r="C2037" s="11" t="s">
        <v>8</v>
      </c>
      <c r="D2037" s="14">
        <v>0.68</v>
      </c>
    </row>
    <row r="2038" spans="1:4" ht="10.5" customHeight="1">
      <c r="A2038" s="9" t="s">
        <v>18</v>
      </c>
      <c r="B2038" s="10" t="s">
        <v>19</v>
      </c>
      <c r="C2038" s="11" t="s">
        <v>20</v>
      </c>
      <c r="D2038" s="12">
        <v>764</v>
      </c>
    </row>
    <row r="2039" spans="1:4" ht="12.75">
      <c r="A2039" s="9" t="s">
        <v>21</v>
      </c>
      <c r="B2039" s="10" t="s">
        <v>22</v>
      </c>
      <c r="C2039" s="11" t="s">
        <v>20</v>
      </c>
      <c r="D2039" s="12">
        <v>0</v>
      </c>
    </row>
    <row r="2040" spans="1:4" ht="10.5" customHeight="1">
      <c r="A2040" s="9" t="s">
        <v>23</v>
      </c>
      <c r="B2040" s="10" t="s">
        <v>24</v>
      </c>
      <c r="C2040" s="11" t="s">
        <v>20</v>
      </c>
      <c r="D2040" s="12">
        <v>1360</v>
      </c>
    </row>
    <row r="2041" spans="1:4" ht="12.75">
      <c r="A2041" s="9" t="s">
        <v>25</v>
      </c>
      <c r="B2041" s="10" t="s">
        <v>26</v>
      </c>
      <c r="C2041" s="11" t="s">
        <v>20</v>
      </c>
      <c r="D2041" s="13">
        <v>559.3</v>
      </c>
    </row>
    <row r="2042" spans="1:4" ht="10.5" customHeight="1" thickBot="1">
      <c r="A2042" s="15"/>
      <c r="B2042" s="16"/>
      <c r="C2042" s="17"/>
      <c r="D2042" s="17"/>
    </row>
    <row r="2043" spans="1:6" ht="24.75" customHeight="1" thickBot="1">
      <c r="A2043" s="18" t="s">
        <v>27</v>
      </c>
      <c r="B2043" s="19" t="s">
        <v>28</v>
      </c>
      <c r="C2043" s="19" t="s">
        <v>29</v>
      </c>
      <c r="D2043" s="18" t="s">
        <v>30</v>
      </c>
      <c r="E2043" s="18" t="s">
        <v>264</v>
      </c>
      <c r="F2043" s="18" t="s">
        <v>265</v>
      </c>
    </row>
    <row r="2044" spans="1:6" ht="13.5" thickBot="1">
      <c r="A2044" s="18" t="s">
        <v>6</v>
      </c>
      <c r="B2044" s="20" t="s">
        <v>31</v>
      </c>
      <c r="C2044" s="46"/>
      <c r="D2044" s="47">
        <v>23775.46</v>
      </c>
      <c r="E2044" s="21">
        <f aca="true" t="shared" si="94" ref="E2044:E2051">D2044*12</f>
        <v>285305.52</v>
      </c>
      <c r="F2044" s="21">
        <f>D2044/6103.9</f>
        <v>3.8951260669408083</v>
      </c>
    </row>
    <row r="2045" spans="1:6" ht="12.75">
      <c r="A2045" s="11"/>
      <c r="B2045" s="10" t="s">
        <v>32</v>
      </c>
      <c r="C2045" s="48" t="s">
        <v>33</v>
      </c>
      <c r="D2045" s="49">
        <v>10873.7</v>
      </c>
      <c r="E2045" s="22">
        <f t="shared" si="94"/>
        <v>130484.40000000001</v>
      </c>
      <c r="F2045" s="22">
        <f aca="true" t="shared" si="95" ref="F2045:F2072">D2045/6103.9</f>
        <v>1.7814348203607533</v>
      </c>
    </row>
    <row r="2046" spans="1:6" ht="12.75">
      <c r="A2046" s="11"/>
      <c r="B2046" s="10" t="s">
        <v>34</v>
      </c>
      <c r="C2046" s="48" t="s">
        <v>33</v>
      </c>
      <c r="D2046" s="49">
        <v>2821.87</v>
      </c>
      <c r="E2046" s="22">
        <f t="shared" si="94"/>
        <v>33862.44</v>
      </c>
      <c r="F2046" s="22">
        <f t="shared" si="95"/>
        <v>0.462306066613149</v>
      </c>
    </row>
    <row r="2047" spans="1:6" ht="12.75">
      <c r="A2047" s="11"/>
      <c r="B2047" s="10" t="s">
        <v>374</v>
      </c>
      <c r="C2047" s="48" t="s">
        <v>33</v>
      </c>
      <c r="D2047" s="49">
        <v>5508.35</v>
      </c>
      <c r="E2047" s="22">
        <f t="shared" si="94"/>
        <v>66100.20000000001</v>
      </c>
      <c r="F2047" s="22">
        <f t="shared" si="95"/>
        <v>0.9024312324907028</v>
      </c>
    </row>
    <row r="2048" spans="1:6" ht="12.75">
      <c r="A2048" s="11"/>
      <c r="B2048" s="10" t="s">
        <v>375</v>
      </c>
      <c r="C2048" s="48" t="s">
        <v>33</v>
      </c>
      <c r="D2048" s="49">
        <v>1580.91</v>
      </c>
      <c r="E2048" s="22">
        <f t="shared" si="94"/>
        <v>18970.920000000002</v>
      </c>
      <c r="F2048" s="22">
        <f t="shared" si="95"/>
        <v>0.25899998361703175</v>
      </c>
    </row>
    <row r="2049" spans="1:6" ht="12.75">
      <c r="A2049" s="11"/>
      <c r="B2049" s="10" t="s">
        <v>36</v>
      </c>
      <c r="C2049" s="48" t="s">
        <v>33</v>
      </c>
      <c r="D2049" s="50">
        <v>262.19</v>
      </c>
      <c r="E2049" s="24">
        <f t="shared" si="94"/>
        <v>3146.2799999999997</v>
      </c>
      <c r="F2049" s="24">
        <f t="shared" si="95"/>
        <v>0.04295450449712479</v>
      </c>
    </row>
    <row r="2050" spans="1:6" ht="13.5" thickBot="1">
      <c r="A2050" s="11"/>
      <c r="B2050" s="10" t="s">
        <v>376</v>
      </c>
      <c r="C2050" s="48" t="s">
        <v>33</v>
      </c>
      <c r="D2050" s="49">
        <v>2728.44</v>
      </c>
      <c r="E2050" s="22">
        <f t="shared" si="94"/>
        <v>32741.28</v>
      </c>
      <c r="F2050" s="22">
        <f t="shared" si="95"/>
        <v>0.44699945936204727</v>
      </c>
    </row>
    <row r="2051" spans="1:6" ht="13.5" thickBot="1">
      <c r="A2051" s="18" t="s">
        <v>9</v>
      </c>
      <c r="B2051" s="20" t="s">
        <v>37</v>
      </c>
      <c r="C2051" s="46"/>
      <c r="D2051" s="47">
        <v>10251.94</v>
      </c>
      <c r="E2051" s="21">
        <f t="shared" si="94"/>
        <v>123023.28</v>
      </c>
      <c r="F2051" s="21">
        <f t="shared" si="95"/>
        <v>1.6795720768688873</v>
      </c>
    </row>
    <row r="2052" spans="1:6" ht="12.75">
      <c r="A2052" s="25"/>
      <c r="B2052" s="26" t="s">
        <v>38</v>
      </c>
      <c r="C2052" s="48"/>
      <c r="D2052" s="23"/>
      <c r="E2052" s="23"/>
      <c r="F2052" s="23"/>
    </row>
    <row r="2053" spans="1:6" ht="12.75">
      <c r="A2053" s="25"/>
      <c r="B2053" s="10" t="s">
        <v>463</v>
      </c>
      <c r="C2053" s="48" t="s">
        <v>33</v>
      </c>
      <c r="D2053" s="50">
        <v>5303.2</v>
      </c>
      <c r="E2053" s="24">
        <f>D2053*12</f>
        <v>63638.399999999994</v>
      </c>
      <c r="F2053" s="24">
        <f t="shared" si="95"/>
        <v>0.868821573092613</v>
      </c>
    </row>
    <row r="2054" spans="1:6" ht="12.75">
      <c r="A2054" s="25"/>
      <c r="B2054" s="26" t="s">
        <v>39</v>
      </c>
      <c r="C2054" s="48"/>
      <c r="D2054" s="23"/>
      <c r="E2054" s="23"/>
      <c r="F2054" s="23"/>
    </row>
    <row r="2055" spans="1:6" ht="12.75">
      <c r="A2055" s="25"/>
      <c r="B2055" s="10" t="s">
        <v>464</v>
      </c>
      <c r="C2055" s="48" t="s">
        <v>33</v>
      </c>
      <c r="D2055" s="50">
        <v>4285.34</v>
      </c>
      <c r="E2055" s="24">
        <f>D2055*12</f>
        <v>51424.08</v>
      </c>
      <c r="F2055" s="24">
        <f t="shared" si="95"/>
        <v>0.7020658922983667</v>
      </c>
    </row>
    <row r="2056" spans="1:6" ht="12.75">
      <c r="A2056" s="25"/>
      <c r="B2056" s="10" t="s">
        <v>40</v>
      </c>
      <c r="C2056" s="48" t="s">
        <v>33</v>
      </c>
      <c r="D2056" s="50">
        <v>199.51</v>
      </c>
      <c r="E2056" s="24">
        <f>D2056*12</f>
        <v>2394.12</v>
      </c>
      <c r="F2056" s="24">
        <f t="shared" si="95"/>
        <v>0.032685659987876606</v>
      </c>
    </row>
    <row r="2057" spans="1:6" ht="13.5" thickBot="1">
      <c r="A2057" s="25"/>
      <c r="B2057" s="10" t="s">
        <v>41</v>
      </c>
      <c r="C2057" s="48" t="s">
        <v>33</v>
      </c>
      <c r="D2057" s="50">
        <v>463.9</v>
      </c>
      <c r="E2057" s="24">
        <f>D2057*12</f>
        <v>5566.799999999999</v>
      </c>
      <c r="F2057" s="24">
        <f t="shared" si="95"/>
        <v>0.07600058978685759</v>
      </c>
    </row>
    <row r="2058" spans="1:6" ht="13.5" thickBot="1">
      <c r="A2058" s="18" t="s">
        <v>12</v>
      </c>
      <c r="B2058" s="20" t="s">
        <v>42</v>
      </c>
      <c r="C2058" s="46"/>
      <c r="D2058" s="47">
        <v>27472.28</v>
      </c>
      <c r="E2058" s="21">
        <f>D2058*12</f>
        <v>329667.36</v>
      </c>
      <c r="F2058" s="21">
        <f t="shared" si="95"/>
        <v>4.500774914398991</v>
      </c>
    </row>
    <row r="2059" spans="1:6" ht="12.75">
      <c r="A2059" s="25"/>
      <c r="B2059" s="10" t="s">
        <v>379</v>
      </c>
      <c r="C2059" s="48" t="s">
        <v>33</v>
      </c>
      <c r="D2059" s="50">
        <v>4754.94</v>
      </c>
      <c r="E2059" s="24">
        <f>D2059*12</f>
        <v>57059.28</v>
      </c>
      <c r="F2059" s="24">
        <f t="shared" si="95"/>
        <v>0.779000311276397</v>
      </c>
    </row>
    <row r="2060" spans="1:6" ht="12.75">
      <c r="A2060" s="25"/>
      <c r="B2060" s="10" t="s">
        <v>380</v>
      </c>
      <c r="C2060" s="48"/>
      <c r="D2060" s="23"/>
      <c r="E2060" s="23"/>
      <c r="F2060" s="23"/>
    </row>
    <row r="2061" spans="1:6" ht="12.75">
      <c r="A2061" s="25"/>
      <c r="B2061" s="10" t="s">
        <v>465</v>
      </c>
      <c r="C2061" s="48" t="s">
        <v>33</v>
      </c>
      <c r="D2061" s="50">
        <v>1497.54</v>
      </c>
      <c r="E2061" s="24">
        <f aca="true" t="shared" si="96" ref="E2061:E2068">D2061*12</f>
        <v>17970.48</v>
      </c>
      <c r="F2061" s="24">
        <f t="shared" si="95"/>
        <v>0.24534150297350876</v>
      </c>
    </row>
    <row r="2062" spans="1:6" ht="12.75">
      <c r="A2062" s="25"/>
      <c r="B2062" s="10" t="s">
        <v>382</v>
      </c>
      <c r="C2062" s="48" t="s">
        <v>33</v>
      </c>
      <c r="D2062" s="50">
        <v>7331.93</v>
      </c>
      <c r="E2062" s="24">
        <f t="shared" si="96"/>
        <v>87983.16</v>
      </c>
      <c r="F2062" s="24">
        <f t="shared" si="95"/>
        <v>1.2011877651992988</v>
      </c>
    </row>
    <row r="2063" spans="1:6" ht="12.75">
      <c r="A2063" s="25"/>
      <c r="B2063" s="10" t="s">
        <v>43</v>
      </c>
      <c r="C2063" s="48" t="s">
        <v>33</v>
      </c>
      <c r="D2063" s="50">
        <v>12104.03</v>
      </c>
      <c r="E2063" s="24">
        <f t="shared" si="96"/>
        <v>145248.36000000002</v>
      </c>
      <c r="F2063" s="24">
        <f t="shared" si="95"/>
        <v>1.9829993938301744</v>
      </c>
    </row>
    <row r="2064" spans="1:6" ht="12.75">
      <c r="A2064" s="25"/>
      <c r="B2064" s="10" t="s">
        <v>383</v>
      </c>
      <c r="C2064" s="48" t="s">
        <v>33</v>
      </c>
      <c r="D2064" s="50">
        <v>758.38</v>
      </c>
      <c r="E2064" s="24">
        <f t="shared" si="96"/>
        <v>9100.56</v>
      </c>
      <c r="F2064" s="24">
        <f t="shared" si="95"/>
        <v>0.12424515473713528</v>
      </c>
    </row>
    <row r="2065" spans="1:6" ht="13.5" thickBot="1">
      <c r="A2065" s="25"/>
      <c r="B2065" s="10" t="s">
        <v>44</v>
      </c>
      <c r="C2065" s="48" t="s">
        <v>33</v>
      </c>
      <c r="D2065" s="50">
        <v>1025.46</v>
      </c>
      <c r="E2065" s="24">
        <f t="shared" si="96"/>
        <v>12305.52</v>
      </c>
      <c r="F2065" s="24">
        <f t="shared" si="95"/>
        <v>0.16800078638247679</v>
      </c>
    </row>
    <row r="2066" spans="1:6" ht="13.5" thickBot="1">
      <c r="A2066" s="18"/>
      <c r="B2066" s="27" t="s">
        <v>45</v>
      </c>
      <c r="C2066" s="28" t="s">
        <v>33</v>
      </c>
      <c r="D2066" s="47">
        <v>61499.68</v>
      </c>
      <c r="E2066" s="21">
        <f t="shared" si="96"/>
        <v>737996.16</v>
      </c>
      <c r="F2066" s="21">
        <f t="shared" si="95"/>
        <v>10.075473058208686</v>
      </c>
    </row>
    <row r="2067" spans="1:6" ht="12.75">
      <c r="A2067" s="29" t="s">
        <v>14</v>
      </c>
      <c r="B2067" s="30" t="s">
        <v>373</v>
      </c>
      <c r="C2067" s="31" t="s">
        <v>33</v>
      </c>
      <c r="D2067" s="51">
        <v>5514.26</v>
      </c>
      <c r="E2067" s="32">
        <f t="shared" si="96"/>
        <v>66171.12</v>
      </c>
      <c r="F2067" s="32">
        <f t="shared" si="95"/>
        <v>0.9033994659152346</v>
      </c>
    </row>
    <row r="2068" spans="1:6" ht="12.75">
      <c r="A2068" s="29" t="s">
        <v>16</v>
      </c>
      <c r="B2068" s="30" t="s">
        <v>267</v>
      </c>
      <c r="C2068" s="31" t="s">
        <v>33</v>
      </c>
      <c r="D2068" s="51">
        <v>12158.97</v>
      </c>
      <c r="E2068" s="32">
        <f t="shared" si="96"/>
        <v>145907.63999999998</v>
      </c>
      <c r="F2068" s="32">
        <f t="shared" si="95"/>
        <v>1.992000196595619</v>
      </c>
    </row>
    <row r="2069" spans="1:6" ht="13.5" thickBot="1">
      <c r="A2069" s="29" t="s">
        <v>18</v>
      </c>
      <c r="B2069" s="30" t="s">
        <v>46</v>
      </c>
      <c r="C2069" s="31" t="s">
        <v>33</v>
      </c>
      <c r="D2069" s="33" t="s">
        <v>35</v>
      </c>
      <c r="E2069" s="33"/>
      <c r="F2069" s="33"/>
    </row>
    <row r="2070" spans="1:6" ht="17.25" customHeight="1" thickBot="1">
      <c r="A2070" s="18"/>
      <c r="B2070" s="20" t="s">
        <v>47</v>
      </c>
      <c r="C2070" s="34" t="s">
        <v>33</v>
      </c>
      <c r="D2070" s="52">
        <v>79172.91</v>
      </c>
      <c r="E2070" s="35">
        <f>D2070*12</f>
        <v>950074.92</v>
      </c>
      <c r="F2070" s="35">
        <f t="shared" si="95"/>
        <v>12.970872720719541</v>
      </c>
    </row>
    <row r="2071" spans="1:6" ht="14.25" customHeight="1" thickBot="1">
      <c r="A2071" s="29" t="s">
        <v>21</v>
      </c>
      <c r="B2071" s="30" t="s">
        <v>384</v>
      </c>
      <c r="C2071" s="31" t="s">
        <v>33</v>
      </c>
      <c r="D2071" s="51">
        <v>2375.19</v>
      </c>
      <c r="E2071" s="32">
        <f>D2071*12</f>
        <v>28502.28</v>
      </c>
      <c r="F2071" s="32">
        <f t="shared" si="95"/>
        <v>0.3891266239617294</v>
      </c>
    </row>
    <row r="2072" spans="1:6" ht="20.25" customHeight="1" thickBot="1">
      <c r="A2072" s="18" t="s">
        <v>23</v>
      </c>
      <c r="B2072" s="20" t="s">
        <v>48</v>
      </c>
      <c r="C2072" s="34" t="s">
        <v>33</v>
      </c>
      <c r="D2072" s="52">
        <v>81548.1</v>
      </c>
      <c r="E2072" s="35">
        <f>D2072*12</f>
        <v>978577.2000000001</v>
      </c>
      <c r="F2072" s="35">
        <f t="shared" si="95"/>
        <v>13.35999934468127</v>
      </c>
    </row>
    <row r="2074" ht="31.5" customHeight="1">
      <c r="F2074" s="36" t="s">
        <v>212</v>
      </c>
    </row>
    <row r="2075" spans="1:4" s="2" customFormat="1" ht="15">
      <c r="A2075" s="61" t="s">
        <v>0</v>
      </c>
      <c r="B2075" s="61"/>
      <c r="C2075" s="61"/>
      <c r="D2075" s="61"/>
    </row>
    <row r="2076" spans="1:4" ht="12.75">
      <c r="A2076" s="62" t="s">
        <v>213</v>
      </c>
      <c r="B2076" s="62"/>
      <c r="C2076" s="62"/>
      <c r="D2076" s="62"/>
    </row>
    <row r="2077" spans="1:4" ht="13.5" customHeight="1">
      <c r="A2077" s="63" t="s">
        <v>2</v>
      </c>
      <c r="B2077" s="63"/>
      <c r="C2077" s="63"/>
      <c r="D2077" s="63"/>
    </row>
    <row r="2078" ht="12.75">
      <c r="A2078" s="3" t="s">
        <v>214</v>
      </c>
    </row>
    <row r="2079" ht="12.75">
      <c r="A2079" s="3" t="s">
        <v>4</v>
      </c>
    </row>
    <row r="2080" ht="12.75">
      <c r="A2080" s="4" t="s">
        <v>215</v>
      </c>
    </row>
    <row r="2081" spans="1:4" ht="11.25" customHeight="1">
      <c r="A2081" s="5" t="s">
        <v>6</v>
      </c>
      <c r="B2081" s="6" t="s">
        <v>7</v>
      </c>
      <c r="C2081" s="7" t="s">
        <v>8</v>
      </c>
      <c r="D2081" s="8">
        <v>736</v>
      </c>
    </row>
    <row r="2082" spans="1:4" ht="10.5" customHeight="1">
      <c r="A2082" s="9" t="s">
        <v>9</v>
      </c>
      <c r="B2082" s="10" t="s">
        <v>10</v>
      </c>
      <c r="C2082" s="11" t="s">
        <v>11</v>
      </c>
      <c r="D2082" s="12">
        <v>7</v>
      </c>
    </row>
    <row r="2083" spans="1:4" ht="10.5" customHeight="1">
      <c r="A2083" s="9" t="s">
        <v>12</v>
      </c>
      <c r="B2083" s="10" t="s">
        <v>13</v>
      </c>
      <c r="C2083" s="11" t="s">
        <v>8</v>
      </c>
      <c r="D2083" s="14">
        <v>3.84</v>
      </c>
    </row>
    <row r="2084" spans="1:4" ht="10.5" customHeight="1">
      <c r="A2084" s="9" t="s">
        <v>14</v>
      </c>
      <c r="B2084" s="10" t="s">
        <v>15</v>
      </c>
      <c r="C2084" s="11" t="s">
        <v>8</v>
      </c>
      <c r="D2084" s="14">
        <v>1.73</v>
      </c>
    </row>
    <row r="2085" spans="1:4" ht="10.5" customHeight="1">
      <c r="A2085" s="9" t="s">
        <v>16</v>
      </c>
      <c r="B2085" s="10" t="s">
        <v>17</v>
      </c>
      <c r="C2085" s="11" t="s">
        <v>8</v>
      </c>
      <c r="D2085" s="14">
        <v>1.56</v>
      </c>
    </row>
    <row r="2086" spans="1:4" ht="10.5" customHeight="1">
      <c r="A2086" s="9" t="s">
        <v>18</v>
      </c>
      <c r="B2086" s="10" t="s">
        <v>19</v>
      </c>
      <c r="C2086" s="11" t="s">
        <v>20</v>
      </c>
      <c r="D2086" s="12">
        <v>2196</v>
      </c>
    </row>
    <row r="2087" spans="1:4" ht="12.75">
      <c r="A2087" s="9" t="s">
        <v>21</v>
      </c>
      <c r="B2087" s="10" t="s">
        <v>22</v>
      </c>
      <c r="C2087" s="11" t="s">
        <v>20</v>
      </c>
      <c r="D2087" s="12">
        <v>0</v>
      </c>
    </row>
    <row r="2088" spans="1:4" ht="10.5" customHeight="1">
      <c r="A2088" s="9" t="s">
        <v>23</v>
      </c>
      <c r="B2088" s="10" t="s">
        <v>24</v>
      </c>
      <c r="C2088" s="11" t="s">
        <v>20</v>
      </c>
      <c r="D2088" s="12">
        <v>3566</v>
      </c>
    </row>
    <row r="2089" spans="1:4" ht="12.75">
      <c r="A2089" s="9" t="s">
        <v>25</v>
      </c>
      <c r="B2089" s="10" t="s">
        <v>26</v>
      </c>
      <c r="C2089" s="11" t="s">
        <v>20</v>
      </c>
      <c r="D2089" s="13">
        <v>1277.4</v>
      </c>
    </row>
    <row r="2090" spans="1:4" ht="10.5" customHeight="1" thickBot="1">
      <c r="A2090" s="15"/>
      <c r="B2090" s="16"/>
      <c r="C2090" s="17"/>
      <c r="D2090" s="17"/>
    </row>
    <row r="2091" spans="1:6" ht="24.75" customHeight="1" thickBot="1">
      <c r="A2091" s="18" t="s">
        <v>27</v>
      </c>
      <c r="B2091" s="19" t="s">
        <v>28</v>
      </c>
      <c r="C2091" s="19" t="s">
        <v>29</v>
      </c>
      <c r="D2091" s="18" t="s">
        <v>30</v>
      </c>
      <c r="E2091" s="18" t="s">
        <v>264</v>
      </c>
      <c r="F2091" s="18" t="s">
        <v>265</v>
      </c>
    </row>
    <row r="2092" spans="1:6" ht="13.5" thickBot="1">
      <c r="A2092" s="18" t="s">
        <v>6</v>
      </c>
      <c r="B2092" s="20" t="s">
        <v>31</v>
      </c>
      <c r="C2092" s="46"/>
      <c r="D2092" s="47">
        <v>57368.74</v>
      </c>
      <c r="E2092" s="21">
        <f aca="true" t="shared" si="97" ref="E2092:E2099">D2092*12</f>
        <v>688424.88</v>
      </c>
      <c r="F2092" s="21">
        <f>D2092/14087</f>
        <v>4.072459714630511</v>
      </c>
    </row>
    <row r="2093" spans="1:6" ht="12.75">
      <c r="A2093" s="11"/>
      <c r="B2093" s="10" t="s">
        <v>32</v>
      </c>
      <c r="C2093" s="48" t="s">
        <v>33</v>
      </c>
      <c r="D2093" s="49">
        <v>28520.16</v>
      </c>
      <c r="E2093" s="22">
        <f t="shared" si="97"/>
        <v>342241.92</v>
      </c>
      <c r="F2093" s="22">
        <f aca="true" t="shared" si="98" ref="F2093:F2120">D2093/14087</f>
        <v>2.024573010577128</v>
      </c>
    </row>
    <row r="2094" spans="1:6" ht="12.75">
      <c r="A2094" s="11"/>
      <c r="B2094" s="10" t="s">
        <v>34</v>
      </c>
      <c r="C2094" s="48" t="s">
        <v>33</v>
      </c>
      <c r="D2094" s="49">
        <v>5587.72</v>
      </c>
      <c r="E2094" s="22">
        <f t="shared" si="97"/>
        <v>67052.64</v>
      </c>
      <c r="F2094" s="22">
        <f t="shared" si="98"/>
        <v>0.39665791154965574</v>
      </c>
    </row>
    <row r="2095" spans="1:6" ht="12.75">
      <c r="A2095" s="11"/>
      <c r="B2095" s="10" t="s">
        <v>374</v>
      </c>
      <c r="C2095" s="48" t="s">
        <v>33</v>
      </c>
      <c r="D2095" s="49">
        <v>12712.56</v>
      </c>
      <c r="E2095" s="22">
        <f t="shared" si="97"/>
        <v>152550.72</v>
      </c>
      <c r="F2095" s="22">
        <f t="shared" si="98"/>
        <v>0.9024320295307731</v>
      </c>
    </row>
    <row r="2096" spans="1:6" ht="12.75">
      <c r="A2096" s="11"/>
      <c r="B2096" s="10" t="s">
        <v>375</v>
      </c>
      <c r="C2096" s="48" t="s">
        <v>33</v>
      </c>
      <c r="D2096" s="49">
        <v>3648.53</v>
      </c>
      <c r="E2096" s="22">
        <f t="shared" si="97"/>
        <v>43782.36</v>
      </c>
      <c r="F2096" s="22">
        <f t="shared" si="98"/>
        <v>0.25899978703769433</v>
      </c>
    </row>
    <row r="2097" spans="1:6" ht="12.75">
      <c r="A2097" s="11"/>
      <c r="B2097" s="10" t="s">
        <v>36</v>
      </c>
      <c r="C2097" s="48" t="s">
        <v>33</v>
      </c>
      <c r="D2097" s="50">
        <v>602.88</v>
      </c>
      <c r="E2097" s="24">
        <f t="shared" si="97"/>
        <v>7234.5599999999995</v>
      </c>
      <c r="F2097" s="24">
        <f t="shared" si="98"/>
        <v>0.04279690494782423</v>
      </c>
    </row>
    <row r="2098" spans="1:6" ht="13.5" thickBot="1">
      <c r="A2098" s="11"/>
      <c r="B2098" s="10" t="s">
        <v>376</v>
      </c>
      <c r="C2098" s="48" t="s">
        <v>33</v>
      </c>
      <c r="D2098" s="49">
        <v>6296.89</v>
      </c>
      <c r="E2098" s="22">
        <f t="shared" si="97"/>
        <v>75562.68000000001</v>
      </c>
      <c r="F2098" s="22">
        <f t="shared" si="98"/>
        <v>0.44700007098743527</v>
      </c>
    </row>
    <row r="2099" spans="1:6" ht="13.5" thickBot="1">
      <c r="A2099" s="18" t="s">
        <v>9</v>
      </c>
      <c r="B2099" s="20" t="s">
        <v>37</v>
      </c>
      <c r="C2099" s="46"/>
      <c r="D2099" s="47">
        <v>26479.57</v>
      </c>
      <c r="E2099" s="21">
        <f t="shared" si="97"/>
        <v>317754.83999999997</v>
      </c>
      <c r="F2099" s="21">
        <f t="shared" si="98"/>
        <v>1.8797167601334563</v>
      </c>
    </row>
    <row r="2100" spans="1:6" ht="12.75">
      <c r="A2100" s="25"/>
      <c r="B2100" s="26" t="s">
        <v>38</v>
      </c>
      <c r="C2100" s="48"/>
      <c r="D2100" s="23"/>
      <c r="E2100" s="23"/>
      <c r="F2100" s="23"/>
    </row>
    <row r="2101" spans="1:6" ht="12.75">
      <c r="A2101" s="25"/>
      <c r="B2101" s="10" t="s">
        <v>466</v>
      </c>
      <c r="C2101" s="48" t="s">
        <v>33</v>
      </c>
      <c r="D2101" s="50">
        <v>15040.21</v>
      </c>
      <c r="E2101" s="24">
        <f>D2101*12</f>
        <v>180482.52</v>
      </c>
      <c r="F2101" s="24">
        <f t="shared" si="98"/>
        <v>1.067665933129836</v>
      </c>
    </row>
    <row r="2102" spans="1:6" ht="12.75">
      <c r="A2102" s="25"/>
      <c r="B2102" s="26" t="s">
        <v>39</v>
      </c>
      <c r="C2102" s="48"/>
      <c r="D2102" s="23"/>
      <c r="E2102" s="23"/>
      <c r="F2102" s="23"/>
    </row>
    <row r="2103" spans="1:6" ht="12.75">
      <c r="A2103" s="25"/>
      <c r="B2103" s="10" t="s">
        <v>467</v>
      </c>
      <c r="C2103" s="48" t="s">
        <v>33</v>
      </c>
      <c r="D2103" s="50">
        <v>9831.07</v>
      </c>
      <c r="E2103" s="24">
        <f>D2103*12</f>
        <v>117972.84</v>
      </c>
      <c r="F2103" s="24">
        <f t="shared" si="98"/>
        <v>0.6978824448072691</v>
      </c>
    </row>
    <row r="2104" spans="1:6" ht="12.75">
      <c r="A2104" s="25"/>
      <c r="B2104" s="10" t="s">
        <v>40</v>
      </c>
      <c r="C2104" s="48" t="s">
        <v>33</v>
      </c>
      <c r="D2104" s="50">
        <v>537.67</v>
      </c>
      <c r="E2104" s="24">
        <f>D2104*12</f>
        <v>6452.039999999999</v>
      </c>
      <c r="F2104" s="24">
        <f t="shared" si="98"/>
        <v>0.038167814296869454</v>
      </c>
    </row>
    <row r="2105" spans="1:6" ht="13.5" thickBot="1">
      <c r="A2105" s="25"/>
      <c r="B2105" s="10" t="s">
        <v>41</v>
      </c>
      <c r="C2105" s="48" t="s">
        <v>33</v>
      </c>
      <c r="D2105" s="50">
        <v>1070.61</v>
      </c>
      <c r="E2105" s="24">
        <f>D2105*12</f>
        <v>12847.32</v>
      </c>
      <c r="F2105" s="24">
        <f t="shared" si="98"/>
        <v>0.07599985802512954</v>
      </c>
    </row>
    <row r="2106" spans="1:6" ht="13.5" thickBot="1">
      <c r="A2106" s="18" t="s">
        <v>12</v>
      </c>
      <c r="B2106" s="20" t="s">
        <v>42</v>
      </c>
      <c r="C2106" s="46"/>
      <c r="D2106" s="47">
        <v>58084.9</v>
      </c>
      <c r="E2106" s="21">
        <f>D2106*12</f>
        <v>697018.8</v>
      </c>
      <c r="F2106" s="21">
        <f t="shared" si="98"/>
        <v>4.123298076240506</v>
      </c>
    </row>
    <row r="2107" spans="1:6" ht="12.75">
      <c r="A2107" s="25"/>
      <c r="B2107" s="10" t="s">
        <v>379</v>
      </c>
      <c r="C2107" s="48" t="s">
        <v>33</v>
      </c>
      <c r="D2107" s="50">
        <v>10973.77</v>
      </c>
      <c r="E2107" s="24">
        <f>D2107*12</f>
        <v>131685.24</v>
      </c>
      <c r="F2107" s="24">
        <f t="shared" si="98"/>
        <v>0.7789997870376943</v>
      </c>
    </row>
    <row r="2108" spans="1:6" ht="12.75">
      <c r="A2108" s="25"/>
      <c r="B2108" s="10" t="s">
        <v>380</v>
      </c>
      <c r="C2108" s="48"/>
      <c r="D2108" s="23"/>
      <c r="E2108" s="23"/>
      <c r="F2108" s="23"/>
    </row>
    <row r="2109" spans="1:6" ht="12.75">
      <c r="A2109" s="25"/>
      <c r="B2109" s="10" t="s">
        <v>468</v>
      </c>
      <c r="C2109" s="48" t="s">
        <v>33</v>
      </c>
      <c r="D2109" s="50">
        <v>3544.02</v>
      </c>
      <c r="E2109" s="24">
        <f>D2109*12</f>
        <v>42528.24</v>
      </c>
      <c r="F2109" s="24">
        <f t="shared" si="98"/>
        <v>0.25158089018243773</v>
      </c>
    </row>
    <row r="2110" spans="1:6" ht="12.75">
      <c r="A2110" s="25"/>
      <c r="B2110" s="10" t="s">
        <v>382</v>
      </c>
      <c r="C2110" s="48" t="s">
        <v>33</v>
      </c>
      <c r="D2110" s="50">
        <v>11496.42</v>
      </c>
      <c r="E2110" s="24">
        <f>D2110*12</f>
        <v>137957.04</v>
      </c>
      <c r="F2110" s="24">
        <f t="shared" si="98"/>
        <v>0.8161013700574998</v>
      </c>
    </row>
    <row r="2111" spans="1:6" ht="12.75">
      <c r="A2111" s="25"/>
      <c r="B2111" s="10" t="s">
        <v>43</v>
      </c>
      <c r="C2111" s="48" t="s">
        <v>33</v>
      </c>
      <c r="D2111" s="50">
        <v>27934.52</v>
      </c>
      <c r="E2111" s="24"/>
      <c r="F2111" s="24">
        <f t="shared" si="98"/>
        <v>1.9829999290125648</v>
      </c>
    </row>
    <row r="2112" spans="1:6" ht="12.75">
      <c r="A2112" s="25"/>
      <c r="B2112" s="10" t="s">
        <v>383</v>
      </c>
      <c r="C2112" s="48" t="s">
        <v>33</v>
      </c>
      <c r="D2112" s="50">
        <v>1769.54</v>
      </c>
      <c r="E2112" s="24"/>
      <c r="F2112" s="24">
        <f t="shared" si="98"/>
        <v>0.12561510612621565</v>
      </c>
    </row>
    <row r="2113" spans="1:6" ht="13.5" thickBot="1">
      <c r="A2113" s="25"/>
      <c r="B2113" s="10" t="s">
        <v>44</v>
      </c>
      <c r="C2113" s="48" t="s">
        <v>33</v>
      </c>
      <c r="D2113" s="50">
        <v>2366.62</v>
      </c>
      <c r="E2113" s="24">
        <f>D2113*12</f>
        <v>28399.44</v>
      </c>
      <c r="F2113" s="24">
        <f t="shared" si="98"/>
        <v>0.1680002839497409</v>
      </c>
    </row>
    <row r="2114" spans="1:6" ht="13.5" thickBot="1">
      <c r="A2114" s="18"/>
      <c r="B2114" s="27" t="s">
        <v>45</v>
      </c>
      <c r="C2114" s="28" t="s">
        <v>33</v>
      </c>
      <c r="D2114" s="47">
        <v>141933.2</v>
      </c>
      <c r="E2114" s="21">
        <f>D2114*12</f>
        <v>1703198.4000000001</v>
      </c>
      <c r="F2114" s="21">
        <f t="shared" si="98"/>
        <v>10.07547384113012</v>
      </c>
    </row>
    <row r="2115" spans="1:6" ht="12.75">
      <c r="A2115" s="29" t="s">
        <v>14</v>
      </c>
      <c r="B2115" s="30" t="s">
        <v>373</v>
      </c>
      <c r="C2115" s="31" t="s">
        <v>33</v>
      </c>
      <c r="D2115" s="51">
        <v>12726.2</v>
      </c>
      <c r="E2115" s="32">
        <f>D2115*12</f>
        <v>152714.40000000002</v>
      </c>
      <c r="F2115" s="32">
        <f t="shared" si="98"/>
        <v>0.903400298147228</v>
      </c>
    </row>
    <row r="2116" spans="1:6" ht="12.75">
      <c r="A2116" s="29" t="s">
        <v>16</v>
      </c>
      <c r="B2116" s="30" t="s">
        <v>267</v>
      </c>
      <c r="C2116" s="31" t="s">
        <v>33</v>
      </c>
      <c r="D2116" s="51">
        <v>28061.3</v>
      </c>
      <c r="E2116" s="32">
        <f>D2116*12</f>
        <v>336735.6</v>
      </c>
      <c r="F2116" s="32">
        <f t="shared" si="98"/>
        <v>1.9919997160502592</v>
      </c>
    </row>
    <row r="2117" spans="1:6" ht="13.5" thickBot="1">
      <c r="A2117" s="29" t="s">
        <v>18</v>
      </c>
      <c r="B2117" s="30" t="s">
        <v>46</v>
      </c>
      <c r="C2117" s="31" t="s">
        <v>33</v>
      </c>
      <c r="D2117" s="33" t="s">
        <v>35</v>
      </c>
      <c r="E2117" s="33"/>
      <c r="F2117" s="33"/>
    </row>
    <row r="2118" spans="1:6" ht="17.25" customHeight="1" thickBot="1">
      <c r="A2118" s="18"/>
      <c r="B2118" s="20" t="s">
        <v>47</v>
      </c>
      <c r="C2118" s="34" t="s">
        <v>33</v>
      </c>
      <c r="D2118" s="52">
        <v>182720.7</v>
      </c>
      <c r="E2118" s="35">
        <f>D2118*12</f>
        <v>2192648.4000000004</v>
      </c>
      <c r="F2118" s="35">
        <f t="shared" si="98"/>
        <v>12.970873855327607</v>
      </c>
    </row>
    <row r="2119" spans="1:6" ht="14.25" customHeight="1" thickBot="1">
      <c r="A2119" s="29" t="s">
        <v>21</v>
      </c>
      <c r="B2119" s="30" t="s">
        <v>384</v>
      </c>
      <c r="C2119" s="31" t="s">
        <v>33</v>
      </c>
      <c r="D2119" s="51">
        <v>5481.62</v>
      </c>
      <c r="E2119" s="32">
        <f>D2119*12</f>
        <v>65779.44</v>
      </c>
      <c r="F2119" s="32">
        <f t="shared" si="98"/>
        <v>0.389126144672393</v>
      </c>
    </row>
    <row r="2120" spans="1:6" ht="20.25" customHeight="1" thickBot="1">
      <c r="A2120" s="18" t="s">
        <v>23</v>
      </c>
      <c r="B2120" s="20" t="s">
        <v>48</v>
      </c>
      <c r="C2120" s="34" t="s">
        <v>33</v>
      </c>
      <c r="D2120" s="52">
        <v>188202.32</v>
      </c>
      <c r="E2120" s="35">
        <f>D2120*12</f>
        <v>2258427.84</v>
      </c>
      <c r="F2120" s="35">
        <f t="shared" si="98"/>
        <v>13.360000000000001</v>
      </c>
    </row>
    <row r="2122" ht="31.5" customHeight="1">
      <c r="F2122" s="36" t="s">
        <v>216</v>
      </c>
    </row>
    <row r="2123" spans="1:4" s="2" customFormat="1" ht="15">
      <c r="A2123" s="61" t="s">
        <v>0</v>
      </c>
      <c r="B2123" s="61"/>
      <c r="C2123" s="61"/>
      <c r="D2123" s="61"/>
    </row>
    <row r="2124" spans="1:4" ht="12.75">
      <c r="A2124" s="62" t="s">
        <v>217</v>
      </c>
      <c r="B2124" s="62"/>
      <c r="C2124" s="62"/>
      <c r="D2124" s="62"/>
    </row>
    <row r="2125" spans="1:4" ht="13.5" customHeight="1">
      <c r="A2125" s="63" t="s">
        <v>2</v>
      </c>
      <c r="B2125" s="63"/>
      <c r="C2125" s="63"/>
      <c r="D2125" s="63"/>
    </row>
    <row r="2126" ht="12.75">
      <c r="A2126" s="3" t="s">
        <v>218</v>
      </c>
    </row>
    <row r="2127" ht="12.75">
      <c r="A2127" s="3" t="s">
        <v>182</v>
      </c>
    </row>
    <row r="2128" ht="12.75">
      <c r="A2128" s="4" t="s">
        <v>219</v>
      </c>
    </row>
    <row r="2129" spans="1:4" ht="11.25" customHeight="1">
      <c r="A2129" s="5" t="s">
        <v>6</v>
      </c>
      <c r="B2129" s="6" t="s">
        <v>7</v>
      </c>
      <c r="C2129" s="7" t="s">
        <v>8</v>
      </c>
      <c r="D2129" s="8">
        <v>154</v>
      </c>
    </row>
    <row r="2130" spans="1:4" ht="10.5" customHeight="1">
      <c r="A2130" s="9" t="s">
        <v>9</v>
      </c>
      <c r="B2130" s="10" t="s">
        <v>10</v>
      </c>
      <c r="C2130" s="11" t="s">
        <v>11</v>
      </c>
      <c r="D2130" s="12">
        <v>0</v>
      </c>
    </row>
    <row r="2131" spans="1:4" ht="10.5" customHeight="1">
      <c r="A2131" s="9" t="s">
        <v>12</v>
      </c>
      <c r="B2131" s="10" t="s">
        <v>13</v>
      </c>
      <c r="C2131" s="11" t="s">
        <v>8</v>
      </c>
      <c r="D2131" s="14">
        <v>0.82</v>
      </c>
    </row>
    <row r="2132" spans="1:4" ht="10.5" customHeight="1">
      <c r="A2132" s="9" t="s">
        <v>14</v>
      </c>
      <c r="B2132" s="10" t="s">
        <v>15</v>
      </c>
      <c r="C2132" s="11" t="s">
        <v>8</v>
      </c>
      <c r="D2132" s="14">
        <v>0.57</v>
      </c>
    </row>
    <row r="2133" spans="1:4" ht="10.5" customHeight="1">
      <c r="A2133" s="9" t="s">
        <v>16</v>
      </c>
      <c r="B2133" s="10" t="s">
        <v>17</v>
      </c>
      <c r="C2133" s="11" t="s">
        <v>8</v>
      </c>
      <c r="D2133" s="14">
        <v>0.54</v>
      </c>
    </row>
    <row r="2134" spans="1:4" ht="10.5" customHeight="1">
      <c r="A2134" s="9" t="s">
        <v>18</v>
      </c>
      <c r="B2134" s="10" t="s">
        <v>19</v>
      </c>
      <c r="C2134" s="11" t="s">
        <v>20</v>
      </c>
      <c r="D2134" s="13">
        <v>317.6</v>
      </c>
    </row>
    <row r="2135" spans="1:4" ht="12.75">
      <c r="A2135" s="9" t="s">
        <v>21</v>
      </c>
      <c r="B2135" s="10" t="s">
        <v>22</v>
      </c>
      <c r="C2135" s="11" t="s">
        <v>20</v>
      </c>
      <c r="D2135" s="12">
        <v>0</v>
      </c>
    </row>
    <row r="2136" spans="1:4" ht="10.5" customHeight="1">
      <c r="A2136" s="9" t="s">
        <v>23</v>
      </c>
      <c r="B2136" s="10" t="s">
        <v>24</v>
      </c>
      <c r="C2136" s="11" t="s">
        <v>20</v>
      </c>
      <c r="D2136" s="12">
        <v>3379</v>
      </c>
    </row>
    <row r="2137" spans="1:4" ht="12.75">
      <c r="A2137" s="9" t="s">
        <v>25</v>
      </c>
      <c r="B2137" s="10" t="s">
        <v>26</v>
      </c>
      <c r="C2137" s="11" t="s">
        <v>20</v>
      </c>
      <c r="D2137" s="12">
        <v>425</v>
      </c>
    </row>
    <row r="2138" spans="1:4" ht="10.5" customHeight="1" thickBot="1">
      <c r="A2138" s="15"/>
      <c r="B2138" s="16"/>
      <c r="C2138" s="17"/>
      <c r="D2138" s="17"/>
    </row>
    <row r="2139" spans="1:6" ht="24.75" customHeight="1" thickBot="1">
      <c r="A2139" s="18" t="s">
        <v>27</v>
      </c>
      <c r="B2139" s="19" t="s">
        <v>28</v>
      </c>
      <c r="C2139" s="19" t="s">
        <v>29</v>
      </c>
      <c r="D2139" s="18" t="s">
        <v>30</v>
      </c>
      <c r="E2139" s="18" t="s">
        <v>264</v>
      </c>
      <c r="F2139" s="18" t="s">
        <v>265</v>
      </c>
    </row>
    <row r="2140" spans="1:6" ht="13.5" thickBot="1">
      <c r="A2140" s="18" t="s">
        <v>6</v>
      </c>
      <c r="B2140" s="20" t="s">
        <v>31</v>
      </c>
      <c r="C2140" s="46"/>
      <c r="D2140" s="47">
        <v>7100.13</v>
      </c>
      <c r="E2140" s="21">
        <f aca="true" t="shared" si="99" ref="E2140:E2147">D2140*12</f>
        <v>85201.56</v>
      </c>
      <c r="F2140" s="21">
        <f>D2140/2813.4</f>
        <v>2.5236830880784815</v>
      </c>
    </row>
    <row r="2141" spans="1:6" ht="12.75">
      <c r="A2141" s="11"/>
      <c r="B2141" s="10" t="s">
        <v>32</v>
      </c>
      <c r="C2141" s="48" t="s">
        <v>33</v>
      </c>
      <c r="D2141" s="49">
        <v>2011.04</v>
      </c>
      <c r="E2141" s="22">
        <f t="shared" si="99"/>
        <v>24132.48</v>
      </c>
      <c r="F2141" s="22">
        <f aca="true" t="shared" si="100" ref="F2141:F2168">D2141/2813.4</f>
        <v>0.7148077059785313</v>
      </c>
    </row>
    <row r="2142" spans="1:6" ht="12.75">
      <c r="A2142" s="11"/>
      <c r="B2142" s="10" t="s">
        <v>34</v>
      </c>
      <c r="C2142" s="48" t="s">
        <v>33</v>
      </c>
      <c r="D2142" s="49">
        <v>1435.19</v>
      </c>
      <c r="E2142" s="22">
        <f t="shared" si="99"/>
        <v>17222.28</v>
      </c>
      <c r="F2142" s="22">
        <f t="shared" si="100"/>
        <v>0.5101265372858463</v>
      </c>
    </row>
    <row r="2143" spans="1:6" ht="12.75">
      <c r="A2143" s="11"/>
      <c r="B2143" s="10" t="s">
        <v>374</v>
      </c>
      <c r="C2143" s="48" t="s">
        <v>33</v>
      </c>
      <c r="D2143" s="49">
        <v>2538.9</v>
      </c>
      <c r="E2143" s="22">
        <f t="shared" si="99"/>
        <v>30466.800000000003</v>
      </c>
      <c r="F2143" s="22">
        <f t="shared" si="100"/>
        <v>0.9024312220089571</v>
      </c>
    </row>
    <row r="2144" spans="1:6" ht="12.75">
      <c r="A2144" s="11"/>
      <c r="B2144" s="10" t="s">
        <v>375</v>
      </c>
      <c r="C2144" s="48" t="s">
        <v>33</v>
      </c>
      <c r="D2144" s="50">
        <v>728.67</v>
      </c>
      <c r="E2144" s="22">
        <f t="shared" si="99"/>
        <v>8744.039999999999</v>
      </c>
      <c r="F2144" s="22">
        <f t="shared" si="100"/>
        <v>0.2589997867349115</v>
      </c>
    </row>
    <row r="2145" spans="1:6" ht="12.75">
      <c r="A2145" s="11"/>
      <c r="B2145" s="10" t="s">
        <v>36</v>
      </c>
      <c r="C2145" s="48" t="s">
        <v>33</v>
      </c>
      <c r="D2145" s="50">
        <v>128.74</v>
      </c>
      <c r="E2145" s="24">
        <f t="shared" si="99"/>
        <v>1544.88</v>
      </c>
      <c r="F2145" s="24">
        <f t="shared" si="100"/>
        <v>0.04575957915689202</v>
      </c>
    </row>
    <row r="2146" spans="1:8" ht="13.5" thickBot="1">
      <c r="A2146" s="11"/>
      <c r="B2146" s="10" t="s">
        <v>376</v>
      </c>
      <c r="C2146" s="48" t="s">
        <v>33</v>
      </c>
      <c r="D2146" s="49">
        <v>257.59</v>
      </c>
      <c r="E2146" s="22">
        <f t="shared" si="99"/>
        <v>3091.08</v>
      </c>
      <c r="F2146" s="22">
        <f t="shared" si="100"/>
        <v>0.09155825691334328</v>
      </c>
      <c r="H2146" s="37"/>
    </row>
    <row r="2147" spans="1:6" ht="13.5" thickBot="1">
      <c r="A2147" s="18" t="s">
        <v>9</v>
      </c>
      <c r="B2147" s="20" t="s">
        <v>37</v>
      </c>
      <c r="C2147" s="46"/>
      <c r="D2147" s="47">
        <v>8751.47</v>
      </c>
      <c r="E2147" s="21">
        <f t="shared" si="99"/>
        <v>105017.63999999998</v>
      </c>
      <c r="F2147" s="21">
        <f t="shared" si="100"/>
        <v>3.110638373498258</v>
      </c>
    </row>
    <row r="2148" spans="1:6" ht="12.75">
      <c r="A2148" s="25"/>
      <c r="B2148" s="26" t="s">
        <v>38</v>
      </c>
      <c r="C2148" s="48"/>
      <c r="D2148" s="23"/>
      <c r="E2148" s="23"/>
      <c r="F2148" s="23"/>
    </row>
    <row r="2149" spans="1:6" ht="12.75">
      <c r="A2149" s="25"/>
      <c r="B2149" s="10" t="s">
        <v>388</v>
      </c>
      <c r="C2149" s="48" t="s">
        <v>33</v>
      </c>
      <c r="D2149" s="50">
        <v>4955.45</v>
      </c>
      <c r="E2149" s="24">
        <f>D2149*12</f>
        <v>59465.399999999994</v>
      </c>
      <c r="F2149" s="24">
        <f t="shared" si="100"/>
        <v>1.7613741380536005</v>
      </c>
    </row>
    <row r="2150" spans="1:6" ht="12.75">
      <c r="A2150" s="25"/>
      <c r="B2150" s="26" t="s">
        <v>39</v>
      </c>
      <c r="C2150" s="48"/>
      <c r="D2150" s="23"/>
      <c r="E2150" s="23"/>
      <c r="F2150" s="23"/>
    </row>
    <row r="2151" spans="1:6" ht="12.75">
      <c r="A2151" s="25"/>
      <c r="B2151" s="10" t="s">
        <v>469</v>
      </c>
      <c r="C2151" s="48" t="s">
        <v>33</v>
      </c>
      <c r="D2151" s="50">
        <v>3403.06</v>
      </c>
      <c r="E2151" s="24">
        <f>D2151*12</f>
        <v>40836.72</v>
      </c>
      <c r="F2151" s="24">
        <f t="shared" si="100"/>
        <v>1.209589820146442</v>
      </c>
    </row>
    <row r="2152" spans="1:6" ht="12.75">
      <c r="A2152" s="25"/>
      <c r="B2152" s="10" t="s">
        <v>40</v>
      </c>
      <c r="C2152" s="48" t="s">
        <v>33</v>
      </c>
      <c r="D2152" s="50">
        <v>179.14</v>
      </c>
      <c r="E2152" s="24">
        <f>D2152*12</f>
        <v>2149.68</v>
      </c>
      <c r="F2152" s="24">
        <f t="shared" si="100"/>
        <v>0.06367384659131299</v>
      </c>
    </row>
    <row r="2153" spans="1:6" ht="13.5" thickBot="1">
      <c r="A2153" s="25"/>
      <c r="B2153" s="10" t="s">
        <v>41</v>
      </c>
      <c r="C2153" s="48" t="s">
        <v>33</v>
      </c>
      <c r="D2153" s="50">
        <v>213.82</v>
      </c>
      <c r="E2153" s="24">
        <f>D2153*12</f>
        <v>2565.84</v>
      </c>
      <c r="F2153" s="24">
        <f t="shared" si="100"/>
        <v>0.07600056870690268</v>
      </c>
    </row>
    <row r="2154" spans="1:6" ht="13.5" thickBot="1">
      <c r="A2154" s="18" t="s">
        <v>12</v>
      </c>
      <c r="B2154" s="20" t="s">
        <v>42</v>
      </c>
      <c r="C2154" s="46"/>
      <c r="D2154" s="47">
        <v>5720.73</v>
      </c>
      <c r="E2154" s="21">
        <f>D2154*12</f>
        <v>68648.76</v>
      </c>
      <c r="F2154" s="21">
        <f t="shared" si="100"/>
        <v>2.0333866496054593</v>
      </c>
    </row>
    <row r="2155" spans="1:6" ht="12.75">
      <c r="A2155" s="25"/>
      <c r="B2155" s="10" t="s">
        <v>379</v>
      </c>
      <c r="C2155" s="48" t="s">
        <v>33</v>
      </c>
      <c r="D2155" s="50">
        <v>2191.64</v>
      </c>
      <c r="E2155" s="24">
        <f>D2155*12</f>
        <v>26299.68</v>
      </c>
      <c r="F2155" s="24">
        <f t="shared" si="100"/>
        <v>0.7790004976185397</v>
      </c>
    </row>
    <row r="2156" spans="1:6" ht="12.75">
      <c r="A2156" s="25"/>
      <c r="B2156" s="10" t="s">
        <v>380</v>
      </c>
      <c r="C2156" s="48"/>
      <c r="D2156" s="23"/>
      <c r="E2156" s="23"/>
      <c r="F2156" s="23"/>
    </row>
    <row r="2157" spans="1:6" ht="12.75">
      <c r="A2157" s="25"/>
      <c r="B2157" s="10" t="s">
        <v>470</v>
      </c>
      <c r="C2157" s="48" t="s">
        <v>33</v>
      </c>
      <c r="D2157" s="50">
        <v>741.55</v>
      </c>
      <c r="E2157" s="24">
        <f>D2157*12</f>
        <v>8898.599999999999</v>
      </c>
      <c r="F2157" s="24">
        <f t="shared" si="100"/>
        <v>0.26357787730148574</v>
      </c>
    </row>
    <row r="2158" spans="1:6" ht="12.75">
      <c r="A2158" s="25"/>
      <c r="B2158" s="10" t="s">
        <v>382</v>
      </c>
      <c r="C2158" s="48" t="s">
        <v>33</v>
      </c>
      <c r="D2158" s="50">
        <v>2314.89</v>
      </c>
      <c r="E2158" s="24">
        <f>D2158*12</f>
        <v>27778.68</v>
      </c>
      <c r="F2158" s="24">
        <f t="shared" si="100"/>
        <v>0.8228087012156109</v>
      </c>
    </row>
    <row r="2159" spans="1:6" ht="12.75">
      <c r="A2159" s="25"/>
      <c r="B2159" s="10" t="s">
        <v>43</v>
      </c>
      <c r="C2159" s="48" t="s">
        <v>33</v>
      </c>
      <c r="D2159" s="23" t="s">
        <v>35</v>
      </c>
      <c r="E2159" s="24"/>
      <c r="F2159" s="24"/>
    </row>
    <row r="2160" spans="1:6" ht="12.75">
      <c r="A2160" s="25"/>
      <c r="B2160" s="10" t="s">
        <v>383</v>
      </c>
      <c r="C2160" s="48" t="s">
        <v>33</v>
      </c>
      <c r="D2160" s="23" t="s">
        <v>35</v>
      </c>
      <c r="E2160" s="24"/>
      <c r="F2160" s="24"/>
    </row>
    <row r="2161" spans="1:6" ht="13.5" thickBot="1">
      <c r="A2161" s="25"/>
      <c r="B2161" s="10" t="s">
        <v>44</v>
      </c>
      <c r="C2161" s="48" t="s">
        <v>33</v>
      </c>
      <c r="D2161" s="50">
        <v>472.65</v>
      </c>
      <c r="E2161" s="24">
        <f>D2161*12</f>
        <v>5671.799999999999</v>
      </c>
      <c r="F2161" s="24">
        <f t="shared" si="100"/>
        <v>0.16799957346982297</v>
      </c>
    </row>
    <row r="2162" spans="1:6" ht="13.5" thickBot="1">
      <c r="A2162" s="18"/>
      <c r="B2162" s="27" t="s">
        <v>45</v>
      </c>
      <c r="C2162" s="28" t="s">
        <v>33</v>
      </c>
      <c r="D2162" s="47">
        <v>21572.32</v>
      </c>
      <c r="E2162" s="21">
        <f>D2162*12</f>
        <v>258867.84</v>
      </c>
      <c r="F2162" s="21">
        <f t="shared" si="100"/>
        <v>7.667704556764058</v>
      </c>
    </row>
    <row r="2163" spans="1:6" ht="12.75">
      <c r="A2163" s="29" t="s">
        <v>14</v>
      </c>
      <c r="B2163" s="30" t="s">
        <v>373</v>
      </c>
      <c r="C2163" s="31" t="s">
        <v>33</v>
      </c>
      <c r="D2163" s="51">
        <v>2541.63</v>
      </c>
      <c r="E2163" s="32">
        <f>D2163*12</f>
        <v>30499.56</v>
      </c>
      <c r="F2163" s="32">
        <f t="shared" si="100"/>
        <v>0.9034015781616549</v>
      </c>
    </row>
    <row r="2164" spans="1:6" ht="12.75">
      <c r="A2164" s="29" t="s">
        <v>16</v>
      </c>
      <c r="B2164" s="30" t="s">
        <v>267</v>
      </c>
      <c r="C2164" s="31" t="s">
        <v>33</v>
      </c>
      <c r="D2164" s="51">
        <v>5604.29</v>
      </c>
      <c r="E2164" s="32">
        <f>D2164*12</f>
        <v>67251.48</v>
      </c>
      <c r="F2164" s="32">
        <f t="shared" si="100"/>
        <v>1.9919990047629201</v>
      </c>
    </row>
    <row r="2165" spans="1:6" ht="13.5" thickBot="1">
      <c r="A2165" s="29" t="s">
        <v>18</v>
      </c>
      <c r="B2165" s="30" t="s">
        <v>46</v>
      </c>
      <c r="C2165" s="31" t="s">
        <v>33</v>
      </c>
      <c r="D2165" s="33" t="s">
        <v>35</v>
      </c>
      <c r="E2165" s="33"/>
      <c r="F2165" s="33"/>
    </row>
    <row r="2166" spans="1:6" ht="17.25" customHeight="1" thickBot="1">
      <c r="A2166" s="18"/>
      <c r="B2166" s="20" t="s">
        <v>47</v>
      </c>
      <c r="C2166" s="34" t="s">
        <v>33</v>
      </c>
      <c r="D2166" s="52">
        <v>29718.24</v>
      </c>
      <c r="E2166" s="35">
        <f>D2166*12</f>
        <v>356618.88</v>
      </c>
      <c r="F2166" s="35">
        <f t="shared" si="100"/>
        <v>10.563105139688632</v>
      </c>
    </row>
    <row r="2167" spans="1:6" ht="14.25" customHeight="1" thickBot="1">
      <c r="A2167" s="29" t="s">
        <v>21</v>
      </c>
      <c r="B2167" s="30" t="s">
        <v>384</v>
      </c>
      <c r="C2167" s="31" t="s">
        <v>33</v>
      </c>
      <c r="D2167" s="51">
        <v>891.55</v>
      </c>
      <c r="E2167" s="32">
        <f>D2167*12</f>
        <v>10698.599999999999</v>
      </c>
      <c r="F2167" s="32">
        <f t="shared" si="100"/>
        <v>0.31689414942773864</v>
      </c>
    </row>
    <row r="2168" spans="1:6" ht="20.25" customHeight="1" thickBot="1">
      <c r="A2168" s="18" t="s">
        <v>23</v>
      </c>
      <c r="B2168" s="20" t="s">
        <v>48</v>
      </c>
      <c r="C2168" s="34" t="s">
        <v>33</v>
      </c>
      <c r="D2168" s="52">
        <v>30609.79</v>
      </c>
      <c r="E2168" s="35">
        <f>D2168*12</f>
        <v>367317.48</v>
      </c>
      <c r="F2168" s="35">
        <f t="shared" si="100"/>
        <v>10.879999289116371</v>
      </c>
    </row>
    <row r="2170" ht="31.5" customHeight="1">
      <c r="F2170" s="36" t="s">
        <v>220</v>
      </c>
    </row>
    <row r="2171" spans="1:4" s="2" customFormat="1" ht="15">
      <c r="A2171" s="61" t="s">
        <v>0</v>
      </c>
      <c r="B2171" s="61"/>
      <c r="C2171" s="61"/>
      <c r="D2171" s="61"/>
    </row>
    <row r="2172" spans="1:4" ht="12.75">
      <c r="A2172" s="62" t="s">
        <v>221</v>
      </c>
      <c r="B2172" s="62"/>
      <c r="C2172" s="62"/>
      <c r="D2172" s="62"/>
    </row>
    <row r="2173" spans="1:4" ht="13.5" customHeight="1">
      <c r="A2173" s="63" t="s">
        <v>2</v>
      </c>
      <c r="B2173" s="63"/>
      <c r="C2173" s="63"/>
      <c r="D2173" s="63"/>
    </row>
    <row r="2174" ht="12.75">
      <c r="A2174" s="3" t="s">
        <v>222</v>
      </c>
    </row>
    <row r="2175" ht="12.75">
      <c r="A2175" s="3" t="s">
        <v>182</v>
      </c>
    </row>
    <row r="2176" ht="12.75">
      <c r="A2176" s="4" t="s">
        <v>223</v>
      </c>
    </row>
    <row r="2177" spans="1:4" ht="11.25" customHeight="1">
      <c r="A2177" s="5" t="s">
        <v>6</v>
      </c>
      <c r="B2177" s="6" t="s">
        <v>7</v>
      </c>
      <c r="C2177" s="7" t="s">
        <v>8</v>
      </c>
      <c r="D2177" s="8">
        <v>165</v>
      </c>
    </row>
    <row r="2178" spans="1:4" ht="10.5" customHeight="1">
      <c r="A2178" s="9" t="s">
        <v>9</v>
      </c>
      <c r="B2178" s="10" t="s">
        <v>10</v>
      </c>
      <c r="C2178" s="11" t="s">
        <v>11</v>
      </c>
      <c r="D2178" s="12">
        <v>0</v>
      </c>
    </row>
    <row r="2179" spans="1:4" ht="10.5" customHeight="1">
      <c r="A2179" s="9" t="s">
        <v>12</v>
      </c>
      <c r="B2179" s="10" t="s">
        <v>13</v>
      </c>
      <c r="C2179" s="11" t="s">
        <v>8</v>
      </c>
      <c r="D2179" s="14">
        <v>0.77</v>
      </c>
    </row>
    <row r="2180" spans="1:4" ht="10.5" customHeight="1">
      <c r="A2180" s="9" t="s">
        <v>14</v>
      </c>
      <c r="B2180" s="10" t="s">
        <v>15</v>
      </c>
      <c r="C2180" s="11" t="s">
        <v>8</v>
      </c>
      <c r="D2180" s="14">
        <v>0.38</v>
      </c>
    </row>
    <row r="2181" spans="1:4" ht="10.5" customHeight="1">
      <c r="A2181" s="9" t="s">
        <v>16</v>
      </c>
      <c r="B2181" s="10" t="s">
        <v>17</v>
      </c>
      <c r="C2181" s="11" t="s">
        <v>8</v>
      </c>
      <c r="D2181" s="14">
        <v>0.45</v>
      </c>
    </row>
    <row r="2182" spans="1:4" ht="10.5" customHeight="1">
      <c r="A2182" s="9" t="s">
        <v>18</v>
      </c>
      <c r="B2182" s="10" t="s">
        <v>19</v>
      </c>
      <c r="C2182" s="11" t="s">
        <v>20</v>
      </c>
      <c r="D2182" s="13">
        <v>397.4</v>
      </c>
    </row>
    <row r="2183" spans="1:4" ht="12.75">
      <c r="A2183" s="9" t="s">
        <v>21</v>
      </c>
      <c r="B2183" s="10" t="s">
        <v>22</v>
      </c>
      <c r="C2183" s="11" t="s">
        <v>20</v>
      </c>
      <c r="D2183" s="12">
        <v>0</v>
      </c>
    </row>
    <row r="2184" spans="1:4" ht="10.5" customHeight="1">
      <c r="A2184" s="9" t="s">
        <v>23</v>
      </c>
      <c r="B2184" s="10" t="s">
        <v>24</v>
      </c>
      <c r="C2184" s="11" t="s">
        <v>20</v>
      </c>
      <c r="D2184" s="13">
        <v>1276.2</v>
      </c>
    </row>
    <row r="2185" spans="1:4" ht="12.75">
      <c r="A2185" s="9" t="s">
        <v>25</v>
      </c>
      <c r="B2185" s="10" t="s">
        <v>26</v>
      </c>
      <c r="C2185" s="11" t="s">
        <v>20</v>
      </c>
      <c r="D2185" s="13">
        <v>352.5</v>
      </c>
    </row>
    <row r="2186" spans="1:4" ht="10.5" customHeight="1" thickBot="1">
      <c r="A2186" s="15"/>
      <c r="B2186" s="16"/>
      <c r="C2186" s="17"/>
      <c r="D2186" s="17"/>
    </row>
    <row r="2187" spans="1:6" ht="24.75" customHeight="1" thickBot="1">
      <c r="A2187" s="18" t="s">
        <v>27</v>
      </c>
      <c r="B2187" s="19" t="s">
        <v>28</v>
      </c>
      <c r="C2187" s="19" t="s">
        <v>29</v>
      </c>
      <c r="D2187" s="18" t="s">
        <v>30</v>
      </c>
      <c r="E2187" s="18" t="s">
        <v>264</v>
      </c>
      <c r="F2187" s="18" t="s">
        <v>265</v>
      </c>
    </row>
    <row r="2188" spans="1:6" ht="13.5" thickBot="1">
      <c r="A2188" s="18" t="s">
        <v>6</v>
      </c>
      <c r="B2188" s="20" t="s">
        <v>31</v>
      </c>
      <c r="C2188" s="46"/>
      <c r="D2188" s="47">
        <v>9498</v>
      </c>
      <c r="E2188" s="21">
        <f aca="true" t="shared" si="101" ref="E2188:E2195">D2188*12</f>
        <v>113976</v>
      </c>
      <c r="F2188" s="21">
        <f>D2188/2775.1</f>
        <v>3.422579366509315</v>
      </c>
    </row>
    <row r="2189" spans="1:6" ht="12.75">
      <c r="A2189" s="11"/>
      <c r="B2189" s="10" t="s">
        <v>32</v>
      </c>
      <c r="C2189" s="48" t="s">
        <v>33</v>
      </c>
      <c r="D2189" s="49">
        <v>3531.58</v>
      </c>
      <c r="E2189" s="22">
        <f t="shared" si="101"/>
        <v>42378.96</v>
      </c>
      <c r="F2189" s="22">
        <f aca="true" t="shared" si="102" ref="F2189:F2216">D2189/2775.1</f>
        <v>1.272595582141184</v>
      </c>
    </row>
    <row r="2190" spans="1:6" ht="12.75">
      <c r="A2190" s="11"/>
      <c r="B2190" s="10" t="s">
        <v>34</v>
      </c>
      <c r="C2190" s="48" t="s">
        <v>33</v>
      </c>
      <c r="D2190" s="49">
        <v>1381.98</v>
      </c>
      <c r="E2190" s="22">
        <f t="shared" si="101"/>
        <v>16583.760000000002</v>
      </c>
      <c r="F2190" s="22">
        <f t="shared" si="102"/>
        <v>0.4979928651219776</v>
      </c>
    </row>
    <row r="2191" spans="1:6" ht="12.75">
      <c r="A2191" s="11"/>
      <c r="B2191" s="10" t="s">
        <v>374</v>
      </c>
      <c r="C2191" s="48" t="s">
        <v>33</v>
      </c>
      <c r="D2191" s="49">
        <v>2504.34</v>
      </c>
      <c r="E2191" s="22">
        <f t="shared" si="101"/>
        <v>30052.08</v>
      </c>
      <c r="F2191" s="22">
        <f t="shared" si="102"/>
        <v>0.9024323447803684</v>
      </c>
    </row>
    <row r="2192" spans="1:6" ht="12.75">
      <c r="A2192" s="11"/>
      <c r="B2192" s="10" t="s">
        <v>375</v>
      </c>
      <c r="C2192" s="48" t="s">
        <v>33</v>
      </c>
      <c r="D2192" s="50">
        <v>718.75</v>
      </c>
      <c r="E2192" s="22">
        <f t="shared" si="101"/>
        <v>8625</v>
      </c>
      <c r="F2192" s="22">
        <f t="shared" si="102"/>
        <v>0.25899967568736265</v>
      </c>
    </row>
    <row r="2193" spans="1:6" ht="12.75">
      <c r="A2193" s="11"/>
      <c r="B2193" s="10" t="s">
        <v>36</v>
      </c>
      <c r="C2193" s="48" t="s">
        <v>33</v>
      </c>
      <c r="D2193" s="50">
        <v>120.89</v>
      </c>
      <c r="E2193" s="24">
        <f t="shared" si="101"/>
        <v>1450.68</v>
      </c>
      <c r="F2193" s="24">
        <f t="shared" si="102"/>
        <v>0.043562394147958636</v>
      </c>
    </row>
    <row r="2194" spans="1:6" ht="13.5" thickBot="1">
      <c r="A2194" s="11"/>
      <c r="B2194" s="10" t="s">
        <v>376</v>
      </c>
      <c r="C2194" s="48" t="s">
        <v>33</v>
      </c>
      <c r="D2194" s="49">
        <v>1240.47</v>
      </c>
      <c r="E2194" s="22">
        <f t="shared" si="101"/>
        <v>14885.64</v>
      </c>
      <c r="F2194" s="22">
        <f t="shared" si="102"/>
        <v>0.4470001081042125</v>
      </c>
    </row>
    <row r="2195" spans="1:6" ht="13.5" thickBot="1">
      <c r="A2195" s="18" t="s">
        <v>9</v>
      </c>
      <c r="B2195" s="20" t="s">
        <v>37</v>
      </c>
      <c r="C2195" s="46"/>
      <c r="D2195" s="47">
        <v>6476.72</v>
      </c>
      <c r="E2195" s="21">
        <f t="shared" si="101"/>
        <v>77720.64</v>
      </c>
      <c r="F2195" s="21">
        <f t="shared" si="102"/>
        <v>2.3338690497639725</v>
      </c>
    </row>
    <row r="2196" spans="1:6" ht="12.75">
      <c r="A2196" s="25"/>
      <c r="B2196" s="26" t="s">
        <v>38</v>
      </c>
      <c r="C2196" s="48"/>
      <c r="D2196" s="23"/>
      <c r="E2196" s="23"/>
      <c r="F2196" s="23"/>
    </row>
    <row r="2197" spans="1:6" ht="12.75">
      <c r="A2197" s="25"/>
      <c r="B2197" s="10" t="s">
        <v>471</v>
      </c>
      <c r="C2197" s="48" t="s">
        <v>33</v>
      </c>
      <c r="D2197" s="50">
        <v>3303.63</v>
      </c>
      <c r="E2197" s="24">
        <f>D2197*12</f>
        <v>39643.56</v>
      </c>
      <c r="F2197" s="24">
        <f t="shared" si="102"/>
        <v>1.1904543980397104</v>
      </c>
    </row>
    <row r="2198" spans="1:6" ht="12.75">
      <c r="A2198" s="25"/>
      <c r="B2198" s="26" t="s">
        <v>39</v>
      </c>
      <c r="C2198" s="48"/>
      <c r="D2198" s="23"/>
      <c r="E2198" s="23"/>
      <c r="F2198" s="23"/>
    </row>
    <row r="2199" spans="1:6" ht="12.75">
      <c r="A2199" s="25"/>
      <c r="B2199" s="10" t="s">
        <v>456</v>
      </c>
      <c r="C2199" s="48" t="s">
        <v>33</v>
      </c>
      <c r="D2199" s="50">
        <v>2835.88</v>
      </c>
      <c r="E2199" s="24">
        <f>D2199*12</f>
        <v>34030.56</v>
      </c>
      <c r="F2199" s="24">
        <f t="shared" si="102"/>
        <v>1.0219019134445606</v>
      </c>
    </row>
    <row r="2200" spans="1:6" ht="12.75">
      <c r="A2200" s="25"/>
      <c r="B2200" s="10" t="s">
        <v>40</v>
      </c>
      <c r="C2200" s="48" t="s">
        <v>33</v>
      </c>
      <c r="D2200" s="50">
        <v>126.3</v>
      </c>
      <c r="E2200" s="24">
        <f>D2200*12</f>
        <v>1515.6</v>
      </c>
      <c r="F2200" s="24">
        <f t="shared" si="102"/>
        <v>0.045511873446001945</v>
      </c>
    </row>
    <row r="2201" spans="1:6" ht="13.5" thickBot="1">
      <c r="A2201" s="25"/>
      <c r="B2201" s="10" t="s">
        <v>41</v>
      </c>
      <c r="C2201" s="48" t="s">
        <v>33</v>
      </c>
      <c r="D2201" s="50">
        <v>210.91</v>
      </c>
      <c r="E2201" s="24">
        <f>D2201*12</f>
        <v>2530.92</v>
      </c>
      <c r="F2201" s="24">
        <f t="shared" si="102"/>
        <v>0.0760008648336997</v>
      </c>
    </row>
    <row r="2202" spans="1:6" ht="13.5" thickBot="1">
      <c r="A2202" s="18" t="s">
        <v>12</v>
      </c>
      <c r="B2202" s="20" t="s">
        <v>42</v>
      </c>
      <c r="C2202" s="46"/>
      <c r="D2202" s="47">
        <v>5303.93</v>
      </c>
      <c r="E2202" s="21">
        <f>D2202*12</f>
        <v>63647.16</v>
      </c>
      <c r="F2202" s="21">
        <f t="shared" si="102"/>
        <v>1.9112572519909194</v>
      </c>
    </row>
    <row r="2203" spans="1:6" ht="12.75">
      <c r="A2203" s="25"/>
      <c r="B2203" s="10" t="s">
        <v>379</v>
      </c>
      <c r="C2203" s="48" t="s">
        <v>33</v>
      </c>
      <c r="D2203" s="50">
        <v>2161.8</v>
      </c>
      <c r="E2203" s="24">
        <f>D2203*12</f>
        <v>25941.600000000002</v>
      </c>
      <c r="F2203" s="24">
        <f t="shared" si="102"/>
        <v>0.778998954992613</v>
      </c>
    </row>
    <row r="2204" spans="1:6" ht="12.75">
      <c r="A2204" s="25"/>
      <c r="B2204" s="10" t="s">
        <v>380</v>
      </c>
      <c r="C2204" s="48"/>
      <c r="D2204" s="23"/>
      <c r="E2204" s="23"/>
      <c r="F2204" s="23"/>
    </row>
    <row r="2205" spans="1:6" ht="12.75">
      <c r="A2205" s="25"/>
      <c r="B2205" s="10" t="s">
        <v>459</v>
      </c>
      <c r="C2205" s="48" t="s">
        <v>33</v>
      </c>
      <c r="D2205" s="50">
        <v>794.52</v>
      </c>
      <c r="E2205" s="24">
        <f>D2205*12</f>
        <v>9534.24</v>
      </c>
      <c r="F2205" s="24">
        <f t="shared" si="102"/>
        <v>0.2863031962812151</v>
      </c>
    </row>
    <row r="2206" spans="1:6" ht="12.75">
      <c r="A2206" s="25"/>
      <c r="B2206" s="10" t="s">
        <v>382</v>
      </c>
      <c r="C2206" s="48" t="s">
        <v>33</v>
      </c>
      <c r="D2206" s="50">
        <v>1881.39</v>
      </c>
      <c r="E2206" s="24">
        <f>D2206*12</f>
        <v>22576.68</v>
      </c>
      <c r="F2206" s="24">
        <f t="shared" si="102"/>
        <v>0.6779539476054918</v>
      </c>
    </row>
    <row r="2207" spans="1:6" ht="12.75">
      <c r="A2207" s="25"/>
      <c r="B2207" s="10" t="s">
        <v>43</v>
      </c>
      <c r="C2207" s="48" t="s">
        <v>33</v>
      </c>
      <c r="D2207" s="23" t="s">
        <v>35</v>
      </c>
      <c r="E2207" s="24"/>
      <c r="F2207" s="24"/>
    </row>
    <row r="2208" spans="1:6" ht="12.75">
      <c r="A2208" s="25"/>
      <c r="B2208" s="10" t="s">
        <v>383</v>
      </c>
      <c r="C2208" s="48" t="s">
        <v>33</v>
      </c>
      <c r="D2208" s="23" t="s">
        <v>35</v>
      </c>
      <c r="E2208" s="24"/>
      <c r="F2208" s="24"/>
    </row>
    <row r="2209" spans="1:6" ht="13.5" thickBot="1">
      <c r="A2209" s="25"/>
      <c r="B2209" s="10" t="s">
        <v>44</v>
      </c>
      <c r="C2209" s="48" t="s">
        <v>33</v>
      </c>
      <c r="D2209" s="50">
        <v>466.22</v>
      </c>
      <c r="E2209" s="24">
        <f>D2209*12</f>
        <v>5594.64</v>
      </c>
      <c r="F2209" s="24">
        <f t="shared" si="102"/>
        <v>0.1680011531115996</v>
      </c>
    </row>
    <row r="2210" spans="1:6" ht="13.5" thickBot="1">
      <c r="A2210" s="18"/>
      <c r="B2210" s="27" t="s">
        <v>45</v>
      </c>
      <c r="C2210" s="28" t="s">
        <v>33</v>
      </c>
      <c r="D2210" s="47">
        <v>21278.66</v>
      </c>
      <c r="E2210" s="21">
        <f>D2210*12</f>
        <v>255343.91999999998</v>
      </c>
      <c r="F2210" s="21">
        <f t="shared" si="102"/>
        <v>7.667709271737956</v>
      </c>
    </row>
    <row r="2211" spans="1:6" ht="12.75">
      <c r="A2211" s="29" t="s">
        <v>14</v>
      </c>
      <c r="B2211" s="30" t="s">
        <v>373</v>
      </c>
      <c r="C2211" s="31" t="s">
        <v>33</v>
      </c>
      <c r="D2211" s="51">
        <v>2507.03</v>
      </c>
      <c r="E2211" s="32">
        <f>D2211*12</f>
        <v>30084.36</v>
      </c>
      <c r="F2211" s="32">
        <f t="shared" si="102"/>
        <v>0.903401679218767</v>
      </c>
    </row>
    <row r="2212" spans="1:6" ht="12.75">
      <c r="A2212" s="29" t="s">
        <v>16</v>
      </c>
      <c r="B2212" s="30" t="s">
        <v>267</v>
      </c>
      <c r="C2212" s="31" t="s">
        <v>33</v>
      </c>
      <c r="D2212" s="51">
        <v>5528</v>
      </c>
      <c r="E2212" s="32">
        <f>D2212*12</f>
        <v>66336</v>
      </c>
      <c r="F2212" s="32">
        <f t="shared" si="102"/>
        <v>1.9920002882779</v>
      </c>
    </row>
    <row r="2213" spans="1:6" ht="13.5" thickBot="1">
      <c r="A2213" s="29" t="s">
        <v>18</v>
      </c>
      <c r="B2213" s="30" t="s">
        <v>46</v>
      </c>
      <c r="C2213" s="31" t="s">
        <v>33</v>
      </c>
      <c r="D2213" s="33" t="s">
        <v>35</v>
      </c>
      <c r="E2213" s="33"/>
      <c r="F2213" s="33"/>
    </row>
    <row r="2214" spans="1:6" ht="17.25" customHeight="1" thickBot="1">
      <c r="A2214" s="18"/>
      <c r="B2214" s="20" t="s">
        <v>47</v>
      </c>
      <c r="C2214" s="34" t="s">
        <v>33</v>
      </c>
      <c r="D2214" s="52">
        <v>29313.68</v>
      </c>
      <c r="E2214" s="35">
        <f>D2214*12</f>
        <v>351764.16000000003</v>
      </c>
      <c r="F2214" s="35">
        <f t="shared" si="102"/>
        <v>10.563107635760874</v>
      </c>
    </row>
    <row r="2215" spans="1:6" ht="14.25" customHeight="1" thickBot="1">
      <c r="A2215" s="29" t="s">
        <v>21</v>
      </c>
      <c r="B2215" s="30" t="s">
        <v>384</v>
      </c>
      <c r="C2215" s="31" t="s">
        <v>33</v>
      </c>
      <c r="D2215" s="51">
        <v>879.41</v>
      </c>
      <c r="E2215" s="32">
        <f>D2215*12</f>
        <v>10552.92</v>
      </c>
      <c r="F2215" s="32">
        <f t="shared" si="102"/>
        <v>0.31689308493387625</v>
      </c>
    </row>
    <row r="2216" spans="1:6" ht="20.25" customHeight="1" thickBot="1">
      <c r="A2216" s="18" t="s">
        <v>23</v>
      </c>
      <c r="B2216" s="20" t="s">
        <v>48</v>
      </c>
      <c r="C2216" s="34" t="s">
        <v>33</v>
      </c>
      <c r="D2216" s="52">
        <v>30193.09</v>
      </c>
      <c r="E2216" s="35">
        <f>D2216*12</f>
        <v>362317.08</v>
      </c>
      <c r="F2216" s="35">
        <f t="shared" si="102"/>
        <v>10.88000072069475</v>
      </c>
    </row>
    <row r="2218" ht="31.5" customHeight="1">
      <c r="F2218" s="36" t="s">
        <v>224</v>
      </c>
    </row>
    <row r="2219" spans="1:4" s="2" customFormat="1" ht="15">
      <c r="A2219" s="61" t="s">
        <v>0</v>
      </c>
      <c r="B2219" s="61"/>
      <c r="C2219" s="61"/>
      <c r="D2219" s="61"/>
    </row>
    <row r="2220" spans="1:4" ht="12.75">
      <c r="A2220" s="62" t="s">
        <v>225</v>
      </c>
      <c r="B2220" s="62"/>
      <c r="C2220" s="62"/>
      <c r="D2220" s="62"/>
    </row>
    <row r="2221" spans="1:4" ht="13.5" customHeight="1">
      <c r="A2221" s="63" t="s">
        <v>2</v>
      </c>
      <c r="B2221" s="63"/>
      <c r="C2221" s="63"/>
      <c r="D2221" s="63"/>
    </row>
    <row r="2222" ht="12.75">
      <c r="A2222" s="3" t="s">
        <v>226</v>
      </c>
    </row>
    <row r="2223" ht="12.75">
      <c r="A2223" s="3" t="s">
        <v>182</v>
      </c>
    </row>
    <row r="2224" ht="12.75">
      <c r="A2224" s="4" t="s">
        <v>227</v>
      </c>
    </row>
    <row r="2225" spans="1:4" ht="11.25" customHeight="1">
      <c r="A2225" s="5" t="s">
        <v>6</v>
      </c>
      <c r="B2225" s="6" t="s">
        <v>7</v>
      </c>
      <c r="C2225" s="7" t="s">
        <v>8</v>
      </c>
      <c r="D2225" s="8">
        <v>163</v>
      </c>
    </row>
    <row r="2226" spans="1:4" ht="10.5" customHeight="1">
      <c r="A2226" s="9" t="s">
        <v>9</v>
      </c>
      <c r="B2226" s="10" t="s">
        <v>10</v>
      </c>
      <c r="C2226" s="11" t="s">
        <v>11</v>
      </c>
      <c r="D2226" s="12">
        <v>0</v>
      </c>
    </row>
    <row r="2227" spans="1:4" ht="10.5" customHeight="1">
      <c r="A2227" s="9" t="s">
        <v>12</v>
      </c>
      <c r="B2227" s="10" t="s">
        <v>13</v>
      </c>
      <c r="C2227" s="11" t="s">
        <v>8</v>
      </c>
      <c r="D2227" s="14">
        <v>0.79</v>
      </c>
    </row>
    <row r="2228" spans="1:4" ht="10.5" customHeight="1">
      <c r="A2228" s="9" t="s">
        <v>14</v>
      </c>
      <c r="B2228" s="10" t="s">
        <v>15</v>
      </c>
      <c r="C2228" s="11" t="s">
        <v>8</v>
      </c>
      <c r="D2228" s="14">
        <v>0.57</v>
      </c>
    </row>
    <row r="2229" spans="1:4" ht="10.5" customHeight="1">
      <c r="A2229" s="9" t="s">
        <v>16</v>
      </c>
      <c r="B2229" s="10" t="s">
        <v>17</v>
      </c>
      <c r="C2229" s="11" t="s">
        <v>8</v>
      </c>
      <c r="D2229" s="14">
        <v>0.54</v>
      </c>
    </row>
    <row r="2230" spans="1:4" ht="10.5" customHeight="1">
      <c r="A2230" s="9" t="s">
        <v>18</v>
      </c>
      <c r="B2230" s="10" t="s">
        <v>19</v>
      </c>
      <c r="C2230" s="11" t="s">
        <v>20</v>
      </c>
      <c r="D2230" s="13">
        <v>317.6</v>
      </c>
    </row>
    <row r="2231" spans="1:4" ht="12.75">
      <c r="A2231" s="9" t="s">
        <v>21</v>
      </c>
      <c r="B2231" s="10" t="s">
        <v>22</v>
      </c>
      <c r="C2231" s="11" t="s">
        <v>20</v>
      </c>
      <c r="D2231" s="12">
        <v>0</v>
      </c>
    </row>
    <row r="2232" spans="1:4" ht="10.5" customHeight="1">
      <c r="A2232" s="9" t="s">
        <v>23</v>
      </c>
      <c r="B2232" s="10" t="s">
        <v>24</v>
      </c>
      <c r="C2232" s="11" t="s">
        <v>20</v>
      </c>
      <c r="D2232" s="13">
        <v>3379.1</v>
      </c>
    </row>
    <row r="2233" spans="1:4" ht="12.75">
      <c r="A2233" s="9" t="s">
        <v>25</v>
      </c>
      <c r="B2233" s="10" t="s">
        <v>26</v>
      </c>
      <c r="C2233" s="11" t="s">
        <v>20</v>
      </c>
      <c r="D2233" s="12">
        <v>425</v>
      </c>
    </row>
    <row r="2234" spans="1:4" ht="10.5" customHeight="1" thickBot="1">
      <c r="A2234" s="15"/>
      <c r="B2234" s="16"/>
      <c r="C2234" s="17"/>
      <c r="D2234" s="17"/>
    </row>
    <row r="2235" spans="1:6" ht="24.75" customHeight="1" thickBot="1">
      <c r="A2235" s="18" t="s">
        <v>27</v>
      </c>
      <c r="B2235" s="19" t="s">
        <v>28</v>
      </c>
      <c r="C2235" s="19" t="s">
        <v>29</v>
      </c>
      <c r="D2235" s="18" t="s">
        <v>30</v>
      </c>
      <c r="E2235" s="18" t="s">
        <v>264</v>
      </c>
      <c r="F2235" s="18" t="s">
        <v>265</v>
      </c>
    </row>
    <row r="2236" spans="1:6" ht="13.5" thickBot="1">
      <c r="A2236" s="18" t="s">
        <v>6</v>
      </c>
      <c r="B2236" s="20" t="s">
        <v>31</v>
      </c>
      <c r="C2236" s="46"/>
      <c r="D2236" s="47">
        <v>7283.64</v>
      </c>
      <c r="E2236" s="21">
        <f aca="true" t="shared" si="103" ref="E2236:E2243">D2236*12</f>
        <v>87403.68000000001</v>
      </c>
      <c r="F2236" s="21">
        <f>D2236/2782.3</f>
        <v>2.6178485425726916</v>
      </c>
    </row>
    <row r="2237" spans="1:6" ht="12.75">
      <c r="A2237" s="11"/>
      <c r="B2237" s="10" t="s">
        <v>32</v>
      </c>
      <c r="C2237" s="48" t="s">
        <v>33</v>
      </c>
      <c r="D2237" s="49">
        <v>3204.32</v>
      </c>
      <c r="E2237" s="22">
        <f t="shared" si="103"/>
        <v>38451.840000000004</v>
      </c>
      <c r="F2237" s="22">
        <f aca="true" t="shared" si="104" ref="F2237:F2264">D2237/2782.3</f>
        <v>1.1516802645293462</v>
      </c>
    </row>
    <row r="2238" spans="1:6" ht="12.75">
      <c r="A2238" s="11"/>
      <c r="B2238" s="10" t="s">
        <v>34</v>
      </c>
      <c r="C2238" s="48" t="s">
        <v>33</v>
      </c>
      <c r="D2238" s="49">
        <v>1480.15</v>
      </c>
      <c r="E2238" s="22">
        <f t="shared" si="103"/>
        <v>17761.800000000003</v>
      </c>
      <c r="F2238" s="22">
        <f t="shared" si="104"/>
        <v>0.531987923660281</v>
      </c>
    </row>
    <row r="2239" spans="1:6" ht="12.75">
      <c r="A2239" s="11"/>
      <c r="B2239" s="10" t="s">
        <v>374</v>
      </c>
      <c r="C2239" s="48" t="s">
        <v>33</v>
      </c>
      <c r="D2239" s="49">
        <v>1510.84</v>
      </c>
      <c r="E2239" s="22">
        <f t="shared" si="103"/>
        <v>18130.079999999998</v>
      </c>
      <c r="F2239" s="22">
        <f t="shared" si="104"/>
        <v>0.5430183660999891</v>
      </c>
    </row>
    <row r="2240" spans="1:6" ht="12.75">
      <c r="A2240" s="11"/>
      <c r="B2240" s="10" t="s">
        <v>375</v>
      </c>
      <c r="C2240" s="48" t="s">
        <v>33</v>
      </c>
      <c r="D2240" s="50">
        <v>720.62</v>
      </c>
      <c r="E2240" s="22">
        <f t="shared" si="103"/>
        <v>8647.44</v>
      </c>
      <c r="F2240" s="22">
        <f t="shared" si="104"/>
        <v>0.2590015454839521</v>
      </c>
    </row>
    <row r="2241" spans="1:6" ht="12.75">
      <c r="A2241" s="11"/>
      <c r="B2241" s="10" t="s">
        <v>36</v>
      </c>
      <c r="C2241" s="48" t="s">
        <v>33</v>
      </c>
      <c r="D2241" s="50">
        <v>124.03</v>
      </c>
      <c r="E2241" s="24">
        <f t="shared" si="103"/>
        <v>1488.3600000000001</v>
      </c>
      <c r="F2241" s="24">
        <f t="shared" si="104"/>
        <v>0.04457822664701865</v>
      </c>
    </row>
    <row r="2242" spans="1:6" ht="13.5" thickBot="1">
      <c r="A2242" s="11"/>
      <c r="B2242" s="10" t="s">
        <v>376</v>
      </c>
      <c r="C2242" s="48" t="s">
        <v>33</v>
      </c>
      <c r="D2242" s="49">
        <v>243.69</v>
      </c>
      <c r="E2242" s="22">
        <f t="shared" si="103"/>
        <v>2924.2799999999997</v>
      </c>
      <c r="F2242" s="22">
        <f t="shared" si="104"/>
        <v>0.08758581030083024</v>
      </c>
    </row>
    <row r="2243" spans="1:6" ht="13.5" thickBot="1">
      <c r="A2243" s="18" t="s">
        <v>9</v>
      </c>
      <c r="B2243" s="20" t="s">
        <v>37</v>
      </c>
      <c r="C2243" s="46"/>
      <c r="D2243" s="47">
        <v>8749.1</v>
      </c>
      <c r="E2243" s="21">
        <f t="shared" si="103"/>
        <v>104989.20000000001</v>
      </c>
      <c r="F2243" s="21">
        <f t="shared" si="104"/>
        <v>3.144556661754663</v>
      </c>
    </row>
    <row r="2244" spans="1:6" ht="12.75">
      <c r="A2244" s="25"/>
      <c r="B2244" s="26" t="s">
        <v>38</v>
      </c>
      <c r="C2244" s="48"/>
      <c r="D2244" s="23"/>
      <c r="E2244" s="23"/>
      <c r="F2244" s="23"/>
    </row>
    <row r="2245" spans="1:6" ht="12.75">
      <c r="A2245" s="25"/>
      <c r="B2245" s="10" t="s">
        <v>388</v>
      </c>
      <c r="C2245" s="48" t="s">
        <v>33</v>
      </c>
      <c r="D2245" s="50">
        <v>4955.45</v>
      </c>
      <c r="E2245" s="24">
        <f>D2245*12</f>
        <v>59465.399999999994</v>
      </c>
      <c r="F2245" s="24">
        <f t="shared" si="104"/>
        <v>1.7810624303633682</v>
      </c>
    </row>
    <row r="2246" spans="1:6" ht="12.75">
      <c r="A2246" s="25"/>
      <c r="B2246" s="26" t="s">
        <v>39</v>
      </c>
      <c r="C2246" s="48"/>
      <c r="D2246" s="23"/>
      <c r="E2246" s="23"/>
      <c r="F2246" s="23"/>
    </row>
    <row r="2247" spans="1:6" ht="12.75">
      <c r="A2247" s="25"/>
      <c r="B2247" s="10" t="s">
        <v>469</v>
      </c>
      <c r="C2247" s="48" t="s">
        <v>33</v>
      </c>
      <c r="D2247" s="50">
        <v>3403.06</v>
      </c>
      <c r="E2247" s="24">
        <f>D2247*12</f>
        <v>40836.72</v>
      </c>
      <c r="F2247" s="24">
        <f t="shared" si="104"/>
        <v>1.2231103763073714</v>
      </c>
    </row>
    <row r="2248" spans="1:6" ht="12.75">
      <c r="A2248" s="25"/>
      <c r="B2248" s="10" t="s">
        <v>40</v>
      </c>
      <c r="C2248" s="48" t="s">
        <v>33</v>
      </c>
      <c r="D2248" s="50">
        <v>179.14</v>
      </c>
      <c r="E2248" s="24">
        <f>D2248*12</f>
        <v>2149.68</v>
      </c>
      <c r="F2248" s="24">
        <f t="shared" si="104"/>
        <v>0.06438558027531179</v>
      </c>
    </row>
    <row r="2249" spans="1:6" ht="13.5" thickBot="1">
      <c r="A2249" s="25"/>
      <c r="B2249" s="10" t="s">
        <v>41</v>
      </c>
      <c r="C2249" s="48" t="s">
        <v>33</v>
      </c>
      <c r="D2249" s="50">
        <v>211.45</v>
      </c>
      <c r="E2249" s="24">
        <f>D2249*12</f>
        <v>2537.3999999999996</v>
      </c>
      <c r="F2249" s="24">
        <f t="shared" si="104"/>
        <v>0.07599827480861157</v>
      </c>
    </row>
    <row r="2250" spans="1:6" ht="13.5" thickBot="1">
      <c r="A2250" s="18" t="s">
        <v>12</v>
      </c>
      <c r="B2250" s="20" t="s">
        <v>42</v>
      </c>
      <c r="C2250" s="46"/>
      <c r="D2250" s="47">
        <v>5301.11</v>
      </c>
      <c r="E2250" s="21">
        <f>D2250*12</f>
        <v>63613.31999999999</v>
      </c>
      <c r="F2250" s="21">
        <f t="shared" si="104"/>
        <v>1.9052977752219384</v>
      </c>
    </row>
    <row r="2251" spans="1:6" ht="12.75">
      <c r="A2251" s="25"/>
      <c r="B2251" s="10" t="s">
        <v>379</v>
      </c>
      <c r="C2251" s="48" t="s">
        <v>33</v>
      </c>
      <c r="D2251" s="50">
        <v>2167.41</v>
      </c>
      <c r="E2251" s="24">
        <f>D2251*12</f>
        <v>26008.92</v>
      </c>
      <c r="F2251" s="24">
        <f t="shared" si="104"/>
        <v>0.7789993889947165</v>
      </c>
    </row>
    <row r="2252" spans="1:6" ht="12.75">
      <c r="A2252" s="25"/>
      <c r="B2252" s="10" t="s">
        <v>380</v>
      </c>
      <c r="C2252" s="48"/>
      <c r="D2252" s="23"/>
      <c r="E2252" s="23"/>
      <c r="F2252" s="23"/>
    </row>
    <row r="2253" spans="1:6" ht="12.75">
      <c r="A2253" s="25"/>
      <c r="B2253" s="10" t="s">
        <v>472</v>
      </c>
      <c r="C2253" s="48" t="s">
        <v>33</v>
      </c>
      <c r="D2253" s="50">
        <v>784.89</v>
      </c>
      <c r="E2253" s="24">
        <f>D2253*12</f>
        <v>9418.68</v>
      </c>
      <c r="F2253" s="24">
        <f t="shared" si="104"/>
        <v>0.2821011393451461</v>
      </c>
    </row>
    <row r="2254" spans="1:6" ht="12.75">
      <c r="A2254" s="25"/>
      <c r="B2254" s="10" t="s">
        <v>382</v>
      </c>
      <c r="C2254" s="48" t="s">
        <v>33</v>
      </c>
      <c r="D2254" s="50">
        <v>1881.39</v>
      </c>
      <c r="E2254" s="24">
        <f>D2254*12</f>
        <v>22576.68</v>
      </c>
      <c r="F2254" s="24">
        <f t="shared" si="104"/>
        <v>0.6761995471372605</v>
      </c>
    </row>
    <row r="2255" spans="1:6" ht="12.75">
      <c r="A2255" s="25"/>
      <c r="B2255" s="10" t="s">
        <v>43</v>
      </c>
      <c r="C2255" s="48" t="s">
        <v>33</v>
      </c>
      <c r="D2255" s="23" t="s">
        <v>35</v>
      </c>
      <c r="E2255" s="24"/>
      <c r="F2255" s="24"/>
    </row>
    <row r="2256" spans="1:6" ht="12.75">
      <c r="A2256" s="25"/>
      <c r="B2256" s="10" t="s">
        <v>383</v>
      </c>
      <c r="C2256" s="48" t="s">
        <v>33</v>
      </c>
      <c r="D2256" s="23" t="s">
        <v>35</v>
      </c>
      <c r="E2256" s="24"/>
      <c r="F2256" s="24"/>
    </row>
    <row r="2257" spans="1:6" ht="13.5" thickBot="1">
      <c r="A2257" s="25"/>
      <c r="B2257" s="10" t="s">
        <v>44</v>
      </c>
      <c r="C2257" s="48" t="s">
        <v>33</v>
      </c>
      <c r="D2257" s="50">
        <v>467.43</v>
      </c>
      <c r="E2257" s="24">
        <f>D2257*12</f>
        <v>5609.16</v>
      </c>
      <c r="F2257" s="24">
        <f t="shared" si="104"/>
        <v>0.1680012938935413</v>
      </c>
    </row>
    <row r="2258" spans="1:6" ht="13.5" thickBot="1">
      <c r="A2258" s="18"/>
      <c r="B2258" s="27" t="s">
        <v>45</v>
      </c>
      <c r="C2258" s="28" t="s">
        <v>33</v>
      </c>
      <c r="D2258" s="47">
        <v>21333.86</v>
      </c>
      <c r="E2258" s="21">
        <f>D2258*12</f>
        <v>256006.32</v>
      </c>
      <c r="F2258" s="21">
        <f t="shared" si="104"/>
        <v>7.66770657369802</v>
      </c>
    </row>
    <row r="2259" spans="1:6" ht="12.75">
      <c r="A2259" s="29" t="s">
        <v>14</v>
      </c>
      <c r="B2259" s="30" t="s">
        <v>373</v>
      </c>
      <c r="C2259" s="31" t="s">
        <v>33</v>
      </c>
      <c r="D2259" s="51">
        <v>2513.53</v>
      </c>
      <c r="E2259" s="32">
        <f>D2259*12</f>
        <v>30162.36</v>
      </c>
      <c r="F2259" s="32">
        <f t="shared" si="104"/>
        <v>0.903400064694677</v>
      </c>
    </row>
    <row r="2260" spans="1:6" ht="12.75">
      <c r="A2260" s="29" t="s">
        <v>16</v>
      </c>
      <c r="B2260" s="30" t="s">
        <v>267</v>
      </c>
      <c r="C2260" s="31" t="s">
        <v>33</v>
      </c>
      <c r="D2260" s="51">
        <v>5542.34</v>
      </c>
      <c r="E2260" s="32">
        <f>D2260*12</f>
        <v>66508.08</v>
      </c>
      <c r="F2260" s="32">
        <f t="shared" si="104"/>
        <v>1.9919994249362039</v>
      </c>
    </row>
    <row r="2261" spans="1:6" ht="13.5" thickBot="1">
      <c r="A2261" s="29" t="s">
        <v>18</v>
      </c>
      <c r="B2261" s="30" t="s">
        <v>46</v>
      </c>
      <c r="C2261" s="31" t="s">
        <v>33</v>
      </c>
      <c r="D2261" s="33" t="s">
        <v>35</v>
      </c>
      <c r="E2261" s="33"/>
      <c r="F2261" s="33"/>
    </row>
    <row r="2262" spans="1:6" ht="17.25" customHeight="1" thickBot="1">
      <c r="A2262" s="18"/>
      <c r="B2262" s="20" t="s">
        <v>47</v>
      </c>
      <c r="C2262" s="34" t="s">
        <v>33</v>
      </c>
      <c r="D2262" s="52">
        <v>29389.73</v>
      </c>
      <c r="E2262" s="35">
        <f>D2262*12</f>
        <v>352676.76</v>
      </c>
      <c r="F2262" s="35">
        <f t="shared" si="104"/>
        <v>10.563106063328899</v>
      </c>
    </row>
    <row r="2263" spans="1:6" ht="14.25" customHeight="1" thickBot="1">
      <c r="A2263" s="29" t="s">
        <v>21</v>
      </c>
      <c r="B2263" s="30" t="s">
        <v>384</v>
      </c>
      <c r="C2263" s="31" t="s">
        <v>33</v>
      </c>
      <c r="D2263" s="51">
        <v>881.69</v>
      </c>
      <c r="E2263" s="32">
        <f>D2263*12</f>
        <v>10580.28</v>
      </c>
      <c r="F2263" s="32">
        <f t="shared" si="104"/>
        <v>0.3168924990116091</v>
      </c>
    </row>
    <row r="2264" spans="1:6" ht="20.25" customHeight="1" thickBot="1">
      <c r="A2264" s="18" t="s">
        <v>23</v>
      </c>
      <c r="B2264" s="20" t="s">
        <v>48</v>
      </c>
      <c r="C2264" s="34" t="s">
        <v>33</v>
      </c>
      <c r="D2264" s="52">
        <v>30271.42</v>
      </c>
      <c r="E2264" s="35">
        <f>D2264*12</f>
        <v>363257.04</v>
      </c>
      <c r="F2264" s="35">
        <f t="shared" si="104"/>
        <v>10.879998562340509</v>
      </c>
    </row>
    <row r="2266" ht="31.5" customHeight="1">
      <c r="F2266" s="36" t="s">
        <v>228</v>
      </c>
    </row>
    <row r="2267" spans="1:4" s="2" customFormat="1" ht="15">
      <c r="A2267" s="61" t="s">
        <v>0</v>
      </c>
      <c r="B2267" s="61"/>
      <c r="C2267" s="61"/>
      <c r="D2267" s="61"/>
    </row>
    <row r="2268" spans="1:4" ht="12.75">
      <c r="A2268" s="62" t="s">
        <v>229</v>
      </c>
      <c r="B2268" s="62"/>
      <c r="C2268" s="62"/>
      <c r="D2268" s="62"/>
    </row>
    <row r="2269" spans="1:4" ht="13.5" customHeight="1">
      <c r="A2269" s="63" t="s">
        <v>2</v>
      </c>
      <c r="B2269" s="63"/>
      <c r="C2269" s="63"/>
      <c r="D2269" s="63"/>
    </row>
    <row r="2270" ht="12.75">
      <c r="A2270" s="3" t="s">
        <v>230</v>
      </c>
    </row>
    <row r="2271" ht="12.75">
      <c r="A2271" s="3" t="s">
        <v>182</v>
      </c>
    </row>
    <row r="2272" ht="12.75">
      <c r="A2272" s="4" t="s">
        <v>231</v>
      </c>
    </row>
    <row r="2273" spans="1:4" ht="11.25" customHeight="1">
      <c r="A2273" s="5" t="s">
        <v>6</v>
      </c>
      <c r="B2273" s="6" t="s">
        <v>7</v>
      </c>
      <c r="C2273" s="7" t="s">
        <v>8</v>
      </c>
      <c r="D2273" s="8">
        <v>161</v>
      </c>
    </row>
    <row r="2274" spans="1:4" ht="10.5" customHeight="1">
      <c r="A2274" s="9" t="s">
        <v>9</v>
      </c>
      <c r="B2274" s="10" t="s">
        <v>10</v>
      </c>
      <c r="C2274" s="11" t="s">
        <v>11</v>
      </c>
      <c r="D2274" s="12">
        <v>0</v>
      </c>
    </row>
    <row r="2275" spans="1:4" ht="10.5" customHeight="1">
      <c r="A2275" s="9" t="s">
        <v>12</v>
      </c>
      <c r="B2275" s="10" t="s">
        <v>13</v>
      </c>
      <c r="C2275" s="11" t="s">
        <v>8</v>
      </c>
      <c r="D2275" s="14">
        <v>0.82</v>
      </c>
    </row>
    <row r="2276" spans="1:4" ht="10.5" customHeight="1">
      <c r="A2276" s="9" t="s">
        <v>14</v>
      </c>
      <c r="B2276" s="10" t="s">
        <v>15</v>
      </c>
      <c r="C2276" s="11" t="s">
        <v>8</v>
      </c>
      <c r="D2276" s="14">
        <v>0.38</v>
      </c>
    </row>
    <row r="2277" spans="1:4" ht="10.5" customHeight="1">
      <c r="A2277" s="9" t="s">
        <v>16</v>
      </c>
      <c r="B2277" s="10" t="s">
        <v>17</v>
      </c>
      <c r="C2277" s="11" t="s">
        <v>8</v>
      </c>
      <c r="D2277" s="14">
        <v>0.45</v>
      </c>
    </row>
    <row r="2278" spans="1:4" ht="10.5" customHeight="1">
      <c r="A2278" s="9" t="s">
        <v>18</v>
      </c>
      <c r="B2278" s="10" t="s">
        <v>19</v>
      </c>
      <c r="C2278" s="11" t="s">
        <v>20</v>
      </c>
      <c r="D2278" s="13">
        <v>397.3</v>
      </c>
    </row>
    <row r="2279" spans="1:4" ht="12.75">
      <c r="A2279" s="9" t="s">
        <v>21</v>
      </c>
      <c r="B2279" s="10" t="s">
        <v>22</v>
      </c>
      <c r="C2279" s="11" t="s">
        <v>20</v>
      </c>
      <c r="D2279" s="12">
        <v>0</v>
      </c>
    </row>
    <row r="2280" spans="1:4" ht="10.5" customHeight="1">
      <c r="A2280" s="9" t="s">
        <v>23</v>
      </c>
      <c r="B2280" s="10" t="s">
        <v>24</v>
      </c>
      <c r="C2280" s="11" t="s">
        <v>20</v>
      </c>
      <c r="D2280" s="13">
        <v>1276.2</v>
      </c>
    </row>
    <row r="2281" spans="1:4" ht="12.75">
      <c r="A2281" s="9" t="s">
        <v>25</v>
      </c>
      <c r="B2281" s="10" t="s">
        <v>26</v>
      </c>
      <c r="C2281" s="11" t="s">
        <v>20</v>
      </c>
      <c r="D2281" s="13">
        <v>354.3</v>
      </c>
    </row>
    <row r="2282" spans="1:4" ht="10.5" customHeight="1" thickBot="1">
      <c r="A2282" s="15"/>
      <c r="B2282" s="16"/>
      <c r="C2282" s="17"/>
      <c r="D2282" s="17"/>
    </row>
    <row r="2283" spans="1:6" ht="24.75" customHeight="1" thickBot="1">
      <c r="A2283" s="18" t="s">
        <v>27</v>
      </c>
      <c r="B2283" s="19" t="s">
        <v>28</v>
      </c>
      <c r="C2283" s="19" t="s">
        <v>29</v>
      </c>
      <c r="D2283" s="18" t="s">
        <v>30</v>
      </c>
      <c r="E2283" s="18" t="s">
        <v>264</v>
      </c>
      <c r="F2283" s="18" t="s">
        <v>265</v>
      </c>
    </row>
    <row r="2284" spans="1:6" ht="13.5" thickBot="1">
      <c r="A2284" s="18" t="s">
        <v>6</v>
      </c>
      <c r="B2284" s="20" t="s">
        <v>31</v>
      </c>
      <c r="C2284" s="46"/>
      <c r="D2284" s="47">
        <v>9856.44</v>
      </c>
      <c r="E2284" s="21">
        <f aca="true" t="shared" si="105" ref="E2284:E2291">D2284*12</f>
        <v>118277.28</v>
      </c>
      <c r="F2284" s="21">
        <f>D2284/2823.1</f>
        <v>3.4913534766745777</v>
      </c>
    </row>
    <row r="2285" spans="1:6" ht="12.75">
      <c r="A2285" s="11"/>
      <c r="B2285" s="10" t="s">
        <v>32</v>
      </c>
      <c r="C2285" s="48" t="s">
        <v>33</v>
      </c>
      <c r="D2285" s="49">
        <v>4738.15</v>
      </c>
      <c r="E2285" s="22">
        <f t="shared" si="105"/>
        <v>56857.799999999996</v>
      </c>
      <c r="F2285" s="22">
        <f aca="true" t="shared" si="106" ref="F2285:F2312">D2285/2823.1</f>
        <v>1.6783500407353618</v>
      </c>
    </row>
    <row r="2286" spans="1:6" ht="12.75">
      <c r="A2286" s="11"/>
      <c r="B2286" s="10" t="s">
        <v>34</v>
      </c>
      <c r="C2286" s="48" t="s">
        <v>33</v>
      </c>
      <c r="D2286" s="49">
        <v>1448.79</v>
      </c>
      <c r="E2286" s="22">
        <f t="shared" si="105"/>
        <v>17385.48</v>
      </c>
      <c r="F2286" s="22">
        <f t="shared" si="106"/>
        <v>0.5131911728242003</v>
      </c>
    </row>
    <row r="2287" spans="1:6" ht="12.75">
      <c r="A2287" s="11"/>
      <c r="B2287" s="10" t="s">
        <v>374</v>
      </c>
      <c r="C2287" s="48" t="s">
        <v>33</v>
      </c>
      <c r="D2287" s="49">
        <v>2547.66</v>
      </c>
      <c r="E2287" s="22">
        <f t="shared" si="105"/>
        <v>30571.92</v>
      </c>
      <c r="F2287" s="22">
        <f t="shared" si="106"/>
        <v>0.9024334950940456</v>
      </c>
    </row>
    <row r="2288" spans="1:6" ht="12.75">
      <c r="A2288" s="11"/>
      <c r="B2288" s="10" t="s">
        <v>375</v>
      </c>
      <c r="C2288" s="48" t="s">
        <v>33</v>
      </c>
      <c r="D2288" s="50">
        <v>731.18</v>
      </c>
      <c r="E2288" s="22">
        <f t="shared" si="105"/>
        <v>8774.16</v>
      </c>
      <c r="F2288" s="22">
        <f t="shared" si="106"/>
        <v>0.25899897276044065</v>
      </c>
    </row>
    <row r="2289" spans="1:6" ht="12.75">
      <c r="A2289" s="11"/>
      <c r="B2289" s="10" t="s">
        <v>36</v>
      </c>
      <c r="C2289" s="48" t="s">
        <v>33</v>
      </c>
      <c r="D2289" s="50">
        <v>128.74</v>
      </c>
      <c r="E2289" s="24">
        <f t="shared" si="105"/>
        <v>1544.88</v>
      </c>
      <c r="F2289" s="24">
        <f t="shared" si="106"/>
        <v>0.04560235202437038</v>
      </c>
    </row>
    <row r="2290" spans="1:6" ht="13.5" thickBot="1">
      <c r="A2290" s="11"/>
      <c r="B2290" s="10" t="s">
        <v>376</v>
      </c>
      <c r="C2290" s="48" t="s">
        <v>33</v>
      </c>
      <c r="D2290" s="49">
        <v>261.93</v>
      </c>
      <c r="E2290" s="22">
        <f t="shared" si="105"/>
        <v>3143.16</v>
      </c>
      <c r="F2290" s="22">
        <f t="shared" si="106"/>
        <v>0.0927809854415359</v>
      </c>
    </row>
    <row r="2291" spans="1:6" ht="13.5" thickBot="1">
      <c r="A2291" s="18" t="s">
        <v>9</v>
      </c>
      <c r="B2291" s="20" t="s">
        <v>37</v>
      </c>
      <c r="C2291" s="46"/>
      <c r="D2291" s="47">
        <v>6480.37</v>
      </c>
      <c r="E2291" s="21">
        <f t="shared" si="105"/>
        <v>77764.44</v>
      </c>
      <c r="F2291" s="21">
        <f t="shared" si="106"/>
        <v>2.2954801459388614</v>
      </c>
    </row>
    <row r="2292" spans="1:6" ht="12.75">
      <c r="A2292" s="25"/>
      <c r="B2292" s="26" t="s">
        <v>38</v>
      </c>
      <c r="C2292" s="48"/>
      <c r="D2292" s="23"/>
      <c r="E2292" s="23"/>
      <c r="F2292" s="23"/>
    </row>
    <row r="2293" spans="1:6" ht="12.75">
      <c r="A2293" s="25"/>
      <c r="B2293" s="10" t="s">
        <v>471</v>
      </c>
      <c r="C2293" s="48" t="s">
        <v>33</v>
      </c>
      <c r="D2293" s="50">
        <v>3303.63</v>
      </c>
      <c r="E2293" s="24">
        <f>D2293*12</f>
        <v>39643.56</v>
      </c>
      <c r="F2293" s="24">
        <f t="shared" si="106"/>
        <v>1.1702135949842372</v>
      </c>
    </row>
    <row r="2294" spans="1:6" ht="12.75">
      <c r="A2294" s="25"/>
      <c r="B2294" s="26" t="s">
        <v>39</v>
      </c>
      <c r="C2294" s="48"/>
      <c r="D2294" s="23"/>
      <c r="E2294" s="23"/>
      <c r="F2294" s="23"/>
    </row>
    <row r="2295" spans="1:6" ht="12.75">
      <c r="A2295" s="25"/>
      <c r="B2295" s="10" t="s">
        <v>456</v>
      </c>
      <c r="C2295" s="48" t="s">
        <v>33</v>
      </c>
      <c r="D2295" s="50">
        <v>2835.88</v>
      </c>
      <c r="E2295" s="24">
        <f>D2295*12</f>
        <v>34030.56</v>
      </c>
      <c r="F2295" s="24">
        <f t="shared" si="106"/>
        <v>1.0045269384718927</v>
      </c>
    </row>
    <row r="2296" spans="1:6" ht="12.75">
      <c r="A2296" s="25"/>
      <c r="B2296" s="10" t="s">
        <v>40</v>
      </c>
      <c r="C2296" s="48" t="s">
        <v>33</v>
      </c>
      <c r="D2296" s="50">
        <v>126.3</v>
      </c>
      <c r="E2296" s="24">
        <f>D2296*12</f>
        <v>1515.6</v>
      </c>
      <c r="F2296" s="24">
        <f t="shared" si="106"/>
        <v>0.04473805391236584</v>
      </c>
    </row>
    <row r="2297" spans="1:6" ht="13.5" thickBot="1">
      <c r="A2297" s="25"/>
      <c r="B2297" s="10" t="s">
        <v>41</v>
      </c>
      <c r="C2297" s="48" t="s">
        <v>33</v>
      </c>
      <c r="D2297" s="50">
        <v>214.56</v>
      </c>
      <c r="E2297" s="24">
        <f>D2297*12</f>
        <v>2574.7200000000003</v>
      </c>
      <c r="F2297" s="24">
        <f t="shared" si="106"/>
        <v>0.07600155857036592</v>
      </c>
    </row>
    <row r="2298" spans="1:6" ht="13.5" thickBot="1">
      <c r="A2298" s="18" t="s">
        <v>12</v>
      </c>
      <c r="B2298" s="20" t="s">
        <v>42</v>
      </c>
      <c r="C2298" s="46"/>
      <c r="D2298" s="47">
        <v>5309.89</v>
      </c>
      <c r="E2298" s="21">
        <f>D2298*12</f>
        <v>63718.68000000001</v>
      </c>
      <c r="F2298" s="21">
        <f t="shared" si="106"/>
        <v>1.8808720909638343</v>
      </c>
    </row>
    <row r="2299" spans="1:6" ht="12.75">
      <c r="A2299" s="25"/>
      <c r="B2299" s="10" t="s">
        <v>379</v>
      </c>
      <c r="C2299" s="48" t="s">
        <v>33</v>
      </c>
      <c r="D2299" s="50">
        <v>2199.19</v>
      </c>
      <c r="E2299" s="24">
        <f>D2299*12</f>
        <v>26390.28</v>
      </c>
      <c r="F2299" s="24">
        <f t="shared" si="106"/>
        <v>0.7789982643193653</v>
      </c>
    </row>
    <row r="2300" spans="1:6" ht="12.75">
      <c r="A2300" s="25"/>
      <c r="B2300" s="10" t="s">
        <v>380</v>
      </c>
      <c r="C2300" s="48"/>
      <c r="D2300" s="23"/>
      <c r="E2300" s="23"/>
      <c r="F2300" s="23"/>
    </row>
    <row r="2301" spans="1:6" ht="12.75">
      <c r="A2301" s="25"/>
      <c r="B2301" s="10" t="s">
        <v>473</v>
      </c>
      <c r="C2301" s="48" t="s">
        <v>33</v>
      </c>
      <c r="D2301" s="50">
        <v>775.26</v>
      </c>
      <c r="E2301" s="24">
        <f>D2301*12</f>
        <v>9303.119999999999</v>
      </c>
      <c r="F2301" s="24">
        <f t="shared" si="106"/>
        <v>0.27461301406255534</v>
      </c>
    </row>
    <row r="2302" spans="1:6" ht="12.75">
      <c r="A2302" s="25"/>
      <c r="B2302" s="10" t="s">
        <v>382</v>
      </c>
      <c r="C2302" s="48" t="s">
        <v>33</v>
      </c>
      <c r="D2302" s="50">
        <v>1861.16</v>
      </c>
      <c r="E2302" s="24">
        <f>D2302*12</f>
        <v>22333.920000000002</v>
      </c>
      <c r="F2302" s="24">
        <f t="shared" si="106"/>
        <v>0.6592610959583437</v>
      </c>
    </row>
    <row r="2303" spans="1:6" ht="12.75">
      <c r="A2303" s="25"/>
      <c r="B2303" s="10" t="s">
        <v>43</v>
      </c>
      <c r="C2303" s="48" t="s">
        <v>33</v>
      </c>
      <c r="D2303" s="23" t="s">
        <v>35</v>
      </c>
      <c r="E2303" s="24"/>
      <c r="F2303" s="24"/>
    </row>
    <row r="2304" spans="1:6" ht="12.75">
      <c r="A2304" s="25"/>
      <c r="B2304" s="10" t="s">
        <v>383</v>
      </c>
      <c r="C2304" s="48" t="s">
        <v>33</v>
      </c>
      <c r="D2304" s="23" t="s">
        <v>35</v>
      </c>
      <c r="E2304" s="24"/>
      <c r="F2304" s="24"/>
    </row>
    <row r="2305" spans="1:6" ht="13.5" thickBot="1">
      <c r="A2305" s="25"/>
      <c r="B2305" s="10" t="s">
        <v>44</v>
      </c>
      <c r="C2305" s="48" t="s">
        <v>33</v>
      </c>
      <c r="D2305" s="50">
        <v>474.28</v>
      </c>
      <c r="E2305" s="24">
        <f>D2305*12</f>
        <v>5691.36</v>
      </c>
      <c r="F2305" s="24">
        <f t="shared" si="106"/>
        <v>0.16799971662356983</v>
      </c>
    </row>
    <row r="2306" spans="1:6" ht="13.5" thickBot="1">
      <c r="A2306" s="18"/>
      <c r="B2306" s="27" t="s">
        <v>45</v>
      </c>
      <c r="C2306" s="28" t="s">
        <v>33</v>
      </c>
      <c r="D2306" s="47">
        <v>21646.7</v>
      </c>
      <c r="E2306" s="21">
        <f>D2306*12</f>
        <v>259760.40000000002</v>
      </c>
      <c r="F2306" s="21">
        <f t="shared" si="106"/>
        <v>7.6677057135772735</v>
      </c>
    </row>
    <row r="2307" spans="1:6" ht="12.75">
      <c r="A2307" s="29" t="s">
        <v>14</v>
      </c>
      <c r="B2307" s="30" t="s">
        <v>373</v>
      </c>
      <c r="C2307" s="31" t="s">
        <v>33</v>
      </c>
      <c r="D2307" s="51">
        <v>2550.39</v>
      </c>
      <c r="E2307" s="32">
        <f>D2307*12</f>
        <v>30604.68</v>
      </c>
      <c r="F2307" s="32">
        <f t="shared" si="106"/>
        <v>0.903400517161985</v>
      </c>
    </row>
    <row r="2308" spans="1:6" ht="12.75">
      <c r="A2308" s="29" t="s">
        <v>16</v>
      </c>
      <c r="B2308" s="30" t="s">
        <v>267</v>
      </c>
      <c r="C2308" s="31" t="s">
        <v>33</v>
      </c>
      <c r="D2308" s="51">
        <v>5623.62</v>
      </c>
      <c r="E2308" s="32">
        <f>D2308*12</f>
        <v>67483.44</v>
      </c>
      <c r="F2308" s="32">
        <f t="shared" si="106"/>
        <v>1.992001700258581</v>
      </c>
    </row>
    <row r="2309" spans="1:6" ht="13.5" thickBot="1">
      <c r="A2309" s="29" t="s">
        <v>18</v>
      </c>
      <c r="B2309" s="30" t="s">
        <v>46</v>
      </c>
      <c r="C2309" s="31" t="s">
        <v>33</v>
      </c>
      <c r="D2309" s="33" t="s">
        <v>35</v>
      </c>
      <c r="E2309" s="33"/>
      <c r="F2309" s="33"/>
    </row>
    <row r="2310" spans="1:6" ht="17.25" customHeight="1" thickBot="1">
      <c r="A2310" s="18"/>
      <c r="B2310" s="20" t="s">
        <v>47</v>
      </c>
      <c r="C2310" s="34" t="s">
        <v>33</v>
      </c>
      <c r="D2310" s="52">
        <v>29820.71</v>
      </c>
      <c r="E2310" s="35">
        <f>D2310*12</f>
        <v>357848.52</v>
      </c>
      <c r="F2310" s="35">
        <f t="shared" si="106"/>
        <v>10.56310793099784</v>
      </c>
    </row>
    <row r="2311" spans="1:6" ht="14.25" customHeight="1" thickBot="1">
      <c r="A2311" s="29" t="s">
        <v>21</v>
      </c>
      <c r="B2311" s="30" t="s">
        <v>384</v>
      </c>
      <c r="C2311" s="31" t="s">
        <v>33</v>
      </c>
      <c r="D2311" s="51">
        <v>894.62</v>
      </c>
      <c r="E2311" s="32">
        <f>D2311*12</f>
        <v>10735.44</v>
      </c>
      <c r="F2311" s="32">
        <f t="shared" si="106"/>
        <v>0.3168927774432362</v>
      </c>
    </row>
    <row r="2312" spans="1:6" ht="20.25" customHeight="1" thickBot="1">
      <c r="A2312" s="18" t="s">
        <v>23</v>
      </c>
      <c r="B2312" s="20" t="s">
        <v>48</v>
      </c>
      <c r="C2312" s="34" t="s">
        <v>33</v>
      </c>
      <c r="D2312" s="52">
        <v>30715.33</v>
      </c>
      <c r="E2312" s="35">
        <f>D2312*12</f>
        <v>368583.96</v>
      </c>
      <c r="F2312" s="35">
        <f t="shared" si="106"/>
        <v>10.880000708441077</v>
      </c>
    </row>
    <row r="2314" ht="31.5" customHeight="1">
      <c r="F2314" s="36" t="s">
        <v>232</v>
      </c>
    </row>
    <row r="2315" spans="1:4" s="2" customFormat="1" ht="15">
      <c r="A2315" s="61" t="s">
        <v>0</v>
      </c>
      <c r="B2315" s="61"/>
      <c r="C2315" s="61"/>
      <c r="D2315" s="61"/>
    </row>
    <row r="2316" spans="1:4" ht="12.75">
      <c r="A2316" s="62" t="s">
        <v>233</v>
      </c>
      <c r="B2316" s="62"/>
      <c r="C2316" s="62"/>
      <c r="D2316" s="62"/>
    </row>
    <row r="2317" spans="1:4" ht="13.5" customHeight="1">
      <c r="A2317" s="63" t="s">
        <v>2</v>
      </c>
      <c r="B2317" s="63"/>
      <c r="C2317" s="63"/>
      <c r="D2317" s="63"/>
    </row>
    <row r="2318" ht="12.75">
      <c r="A2318" s="3" t="s">
        <v>234</v>
      </c>
    </row>
    <row r="2319" ht="12.75">
      <c r="A2319" s="3" t="s">
        <v>182</v>
      </c>
    </row>
    <row r="2320" ht="12.75">
      <c r="A2320" s="4" t="s">
        <v>235</v>
      </c>
    </row>
    <row r="2321" spans="1:4" ht="11.25" customHeight="1">
      <c r="A2321" s="5" t="s">
        <v>6</v>
      </c>
      <c r="B2321" s="6" t="s">
        <v>7</v>
      </c>
      <c r="C2321" s="7" t="s">
        <v>8</v>
      </c>
      <c r="D2321" s="8">
        <v>152</v>
      </c>
    </row>
    <row r="2322" spans="1:4" ht="10.5" customHeight="1">
      <c r="A2322" s="9" t="s">
        <v>9</v>
      </c>
      <c r="B2322" s="10" t="s">
        <v>10</v>
      </c>
      <c r="C2322" s="11" t="s">
        <v>11</v>
      </c>
      <c r="D2322" s="12">
        <v>0</v>
      </c>
    </row>
    <row r="2323" spans="1:4" ht="10.5" customHeight="1">
      <c r="A2323" s="9" t="s">
        <v>12</v>
      </c>
      <c r="B2323" s="10" t="s">
        <v>13</v>
      </c>
      <c r="C2323" s="11" t="s">
        <v>8</v>
      </c>
      <c r="D2323" s="14">
        <v>0.82</v>
      </c>
    </row>
    <row r="2324" spans="1:4" ht="10.5" customHeight="1">
      <c r="A2324" s="9" t="s">
        <v>14</v>
      </c>
      <c r="B2324" s="10" t="s">
        <v>15</v>
      </c>
      <c r="C2324" s="11" t="s">
        <v>8</v>
      </c>
      <c r="D2324" s="14">
        <v>0.56</v>
      </c>
    </row>
    <row r="2325" spans="1:4" ht="10.5" customHeight="1">
      <c r="A2325" s="9" t="s">
        <v>16</v>
      </c>
      <c r="B2325" s="10" t="s">
        <v>17</v>
      </c>
      <c r="C2325" s="11" t="s">
        <v>8</v>
      </c>
      <c r="D2325" s="14">
        <v>0.54</v>
      </c>
    </row>
    <row r="2326" spans="1:4" ht="10.5" customHeight="1">
      <c r="A2326" s="9" t="s">
        <v>18</v>
      </c>
      <c r="B2326" s="10" t="s">
        <v>19</v>
      </c>
      <c r="C2326" s="11" t="s">
        <v>20</v>
      </c>
      <c r="D2326" s="13">
        <v>576.1</v>
      </c>
    </row>
    <row r="2327" spans="1:4" ht="12.75">
      <c r="A2327" s="9" t="s">
        <v>21</v>
      </c>
      <c r="B2327" s="10" t="s">
        <v>22</v>
      </c>
      <c r="C2327" s="11" t="s">
        <v>20</v>
      </c>
      <c r="D2327" s="12">
        <v>0</v>
      </c>
    </row>
    <row r="2328" spans="1:4" ht="10.5" customHeight="1">
      <c r="A2328" s="9" t="s">
        <v>23</v>
      </c>
      <c r="B2328" s="10" t="s">
        <v>24</v>
      </c>
      <c r="C2328" s="11" t="s">
        <v>20</v>
      </c>
      <c r="D2328" s="13">
        <v>1907.2</v>
      </c>
    </row>
    <row r="2329" spans="1:4" ht="12.75">
      <c r="A2329" s="9" t="s">
        <v>25</v>
      </c>
      <c r="B2329" s="10" t="s">
        <v>26</v>
      </c>
      <c r="C2329" s="11" t="s">
        <v>20</v>
      </c>
      <c r="D2329" s="13">
        <v>425.7</v>
      </c>
    </row>
    <row r="2330" spans="1:4" ht="10.5" customHeight="1" thickBot="1">
      <c r="A2330" s="15"/>
      <c r="B2330" s="16"/>
      <c r="C2330" s="17"/>
      <c r="D2330" s="17"/>
    </row>
    <row r="2331" spans="1:6" ht="24.75" customHeight="1" thickBot="1">
      <c r="A2331" s="18" t="s">
        <v>27</v>
      </c>
      <c r="B2331" s="19" t="s">
        <v>28</v>
      </c>
      <c r="C2331" s="19" t="s">
        <v>29</v>
      </c>
      <c r="D2331" s="18" t="s">
        <v>30</v>
      </c>
      <c r="E2331" s="18" t="s">
        <v>264</v>
      </c>
      <c r="F2331" s="18" t="s">
        <v>265</v>
      </c>
    </row>
    <row r="2332" spans="1:6" ht="13.5" thickBot="1">
      <c r="A2332" s="18" t="s">
        <v>6</v>
      </c>
      <c r="B2332" s="20" t="s">
        <v>31</v>
      </c>
      <c r="C2332" s="46"/>
      <c r="D2332" s="47">
        <v>7645.61</v>
      </c>
      <c r="E2332" s="21">
        <f aca="true" t="shared" si="107" ref="E2332:E2339">D2332*12</f>
        <v>91747.31999999999</v>
      </c>
      <c r="F2332" s="21">
        <f>D2332/2809.7</f>
        <v>2.72114816528455</v>
      </c>
    </row>
    <row r="2333" spans="1:6" ht="12.75">
      <c r="A2333" s="11"/>
      <c r="B2333" s="10" t="s">
        <v>32</v>
      </c>
      <c r="C2333" s="48" t="s">
        <v>33</v>
      </c>
      <c r="D2333" s="49">
        <v>2507.96</v>
      </c>
      <c r="E2333" s="22">
        <f t="shared" si="107"/>
        <v>30095.52</v>
      </c>
      <c r="F2333" s="22">
        <f aca="true" t="shared" si="108" ref="F2333:F2360">D2333/2809.7</f>
        <v>0.8926077517172653</v>
      </c>
    </row>
    <row r="2334" spans="1:6" ht="12.75">
      <c r="A2334" s="11"/>
      <c r="B2334" s="10" t="s">
        <v>34</v>
      </c>
      <c r="C2334" s="48" t="s">
        <v>33</v>
      </c>
      <c r="D2334" s="49">
        <v>1489.7</v>
      </c>
      <c r="E2334" s="22">
        <f t="shared" si="107"/>
        <v>17876.4</v>
      </c>
      <c r="F2334" s="22">
        <f t="shared" si="108"/>
        <v>0.5301989536249422</v>
      </c>
    </row>
    <row r="2335" spans="1:6" ht="12.75">
      <c r="A2335" s="11"/>
      <c r="B2335" s="10" t="s">
        <v>374</v>
      </c>
      <c r="C2335" s="48" t="s">
        <v>33</v>
      </c>
      <c r="D2335" s="49">
        <v>2535.56</v>
      </c>
      <c r="E2335" s="22">
        <f t="shared" si="107"/>
        <v>30426.72</v>
      </c>
      <c r="F2335" s="22">
        <f t="shared" si="108"/>
        <v>0.9024308645051073</v>
      </c>
    </row>
    <row r="2336" spans="1:6" ht="12.75">
      <c r="A2336" s="11"/>
      <c r="B2336" s="10" t="s">
        <v>375</v>
      </c>
      <c r="C2336" s="48" t="s">
        <v>33</v>
      </c>
      <c r="D2336" s="50">
        <v>727.71</v>
      </c>
      <c r="E2336" s="22">
        <f t="shared" si="107"/>
        <v>8732.52</v>
      </c>
      <c r="F2336" s="22">
        <f t="shared" si="108"/>
        <v>0.2589991814072677</v>
      </c>
    </row>
    <row r="2337" spans="1:6" ht="12.75">
      <c r="A2337" s="11"/>
      <c r="B2337" s="10" t="s">
        <v>36</v>
      </c>
      <c r="C2337" s="48" t="s">
        <v>33</v>
      </c>
      <c r="D2337" s="50">
        <v>128.74</v>
      </c>
      <c r="E2337" s="24">
        <f t="shared" si="107"/>
        <v>1544.88</v>
      </c>
      <c r="F2337" s="24">
        <f t="shared" si="108"/>
        <v>0.045819838416912846</v>
      </c>
    </row>
    <row r="2338" spans="1:6" ht="13.5" thickBot="1">
      <c r="A2338" s="11"/>
      <c r="B2338" s="10" t="s">
        <v>376</v>
      </c>
      <c r="C2338" s="48" t="s">
        <v>33</v>
      </c>
      <c r="D2338" s="49">
        <v>255.94</v>
      </c>
      <c r="E2338" s="22">
        <f t="shared" si="107"/>
        <v>3071.2799999999997</v>
      </c>
      <c r="F2338" s="22">
        <f t="shared" si="108"/>
        <v>0.09109157561305478</v>
      </c>
    </row>
    <row r="2339" spans="1:6" ht="13.5" thickBot="1">
      <c r="A2339" s="18" t="s">
        <v>9</v>
      </c>
      <c r="B2339" s="20" t="s">
        <v>37</v>
      </c>
      <c r="C2339" s="46"/>
      <c r="D2339" s="47">
        <v>8661.83</v>
      </c>
      <c r="E2339" s="21">
        <f t="shared" si="107"/>
        <v>103941.95999999999</v>
      </c>
      <c r="F2339" s="21">
        <f t="shared" si="108"/>
        <v>3.0828309072142934</v>
      </c>
    </row>
    <row r="2340" spans="1:6" ht="12.75">
      <c r="A2340" s="25"/>
      <c r="B2340" s="26" t="s">
        <v>38</v>
      </c>
      <c r="C2340" s="48"/>
      <c r="D2340" s="23"/>
      <c r="E2340" s="23"/>
      <c r="F2340" s="23"/>
    </row>
    <row r="2341" spans="1:6" ht="12.75">
      <c r="A2341" s="25"/>
      <c r="B2341" s="10" t="s">
        <v>474</v>
      </c>
      <c r="C2341" s="48" t="s">
        <v>33</v>
      </c>
      <c r="D2341" s="50">
        <v>4868.51</v>
      </c>
      <c r="E2341" s="24">
        <f>D2341*12</f>
        <v>58422.12</v>
      </c>
      <c r="F2341" s="24">
        <f t="shared" si="108"/>
        <v>1.7327508274904797</v>
      </c>
    </row>
    <row r="2342" spans="1:6" ht="12.75">
      <c r="A2342" s="25"/>
      <c r="B2342" s="26" t="s">
        <v>39</v>
      </c>
      <c r="C2342" s="48"/>
      <c r="D2342" s="23"/>
      <c r="E2342" s="23"/>
      <c r="F2342" s="23"/>
    </row>
    <row r="2343" spans="1:6" ht="12.75">
      <c r="A2343" s="25"/>
      <c r="B2343" s="10" t="s">
        <v>469</v>
      </c>
      <c r="C2343" s="48" t="s">
        <v>33</v>
      </c>
      <c r="D2343" s="50">
        <v>3403.06</v>
      </c>
      <c r="E2343" s="24">
        <f>D2343*12</f>
        <v>40836.72</v>
      </c>
      <c r="F2343" s="24">
        <f t="shared" si="108"/>
        <v>1.2111826885432608</v>
      </c>
    </row>
    <row r="2344" spans="1:6" ht="12.75">
      <c r="A2344" s="25"/>
      <c r="B2344" s="10" t="s">
        <v>40</v>
      </c>
      <c r="C2344" s="48" t="s">
        <v>33</v>
      </c>
      <c r="D2344" s="50">
        <v>176.72</v>
      </c>
      <c r="E2344" s="24">
        <f>D2344*12</f>
        <v>2120.64</v>
      </c>
      <c r="F2344" s="24">
        <f t="shared" si="108"/>
        <v>0.06289639463287895</v>
      </c>
    </row>
    <row r="2345" spans="1:6" ht="13.5" thickBot="1">
      <c r="A2345" s="25"/>
      <c r="B2345" s="10" t="s">
        <v>41</v>
      </c>
      <c r="C2345" s="48" t="s">
        <v>33</v>
      </c>
      <c r="D2345" s="50">
        <v>213.54</v>
      </c>
      <c r="E2345" s="24">
        <f>D2345*12</f>
        <v>2562.48</v>
      </c>
      <c r="F2345" s="24">
        <f t="shared" si="108"/>
        <v>0.07600099654767413</v>
      </c>
    </row>
    <row r="2346" spans="1:6" ht="13.5" thickBot="1">
      <c r="A2346" s="18" t="s">
        <v>12</v>
      </c>
      <c r="B2346" s="20" t="s">
        <v>42</v>
      </c>
      <c r="C2346" s="46"/>
      <c r="D2346" s="47">
        <v>5236.52</v>
      </c>
      <c r="E2346" s="21">
        <f>D2346*12</f>
        <v>62838.240000000005</v>
      </c>
      <c r="F2346" s="21">
        <f t="shared" si="108"/>
        <v>1.863729223760544</v>
      </c>
    </row>
    <row r="2347" spans="1:6" ht="12.75">
      <c r="A2347" s="25"/>
      <c r="B2347" s="10" t="s">
        <v>379</v>
      </c>
      <c r="C2347" s="48" t="s">
        <v>33</v>
      </c>
      <c r="D2347" s="50">
        <v>2188.76</v>
      </c>
      <c r="E2347" s="24">
        <f>D2347*12</f>
        <v>26265.120000000003</v>
      </c>
      <c r="F2347" s="24">
        <f t="shared" si="108"/>
        <v>0.7790013168665695</v>
      </c>
    </row>
    <row r="2348" spans="1:6" ht="12.75">
      <c r="A2348" s="25"/>
      <c r="B2348" s="10" t="s">
        <v>380</v>
      </c>
      <c r="C2348" s="48"/>
      <c r="D2348" s="23"/>
      <c r="E2348" s="23"/>
      <c r="F2348" s="23"/>
    </row>
    <row r="2349" spans="1:6" ht="12.75">
      <c r="A2349" s="25"/>
      <c r="B2349" s="10" t="s">
        <v>475</v>
      </c>
      <c r="C2349" s="48" t="s">
        <v>33</v>
      </c>
      <c r="D2349" s="50">
        <v>731.92</v>
      </c>
      <c r="E2349" s="24">
        <f>D2349*12</f>
        <v>8783.039999999999</v>
      </c>
      <c r="F2349" s="24">
        <f t="shared" si="108"/>
        <v>0.26049756201729724</v>
      </c>
    </row>
    <row r="2350" spans="1:6" ht="12.75">
      <c r="A2350" s="25"/>
      <c r="B2350" s="10" t="s">
        <v>382</v>
      </c>
      <c r="C2350" s="48" t="s">
        <v>33</v>
      </c>
      <c r="D2350" s="50">
        <v>1843.82</v>
      </c>
      <c r="E2350" s="24">
        <f>D2350*12</f>
        <v>22125.84</v>
      </c>
      <c r="F2350" s="24">
        <f t="shared" si="108"/>
        <v>0.65623376161156</v>
      </c>
    </row>
    <row r="2351" spans="1:6" ht="12.75">
      <c r="A2351" s="25"/>
      <c r="B2351" s="10" t="s">
        <v>43</v>
      </c>
      <c r="C2351" s="48" t="s">
        <v>33</v>
      </c>
      <c r="D2351" s="23" t="s">
        <v>35</v>
      </c>
      <c r="E2351" s="24"/>
      <c r="F2351" s="24"/>
    </row>
    <row r="2352" spans="1:6" ht="12.75">
      <c r="A2352" s="25"/>
      <c r="B2352" s="10" t="s">
        <v>383</v>
      </c>
      <c r="C2352" s="48" t="s">
        <v>33</v>
      </c>
      <c r="D2352" s="23" t="s">
        <v>35</v>
      </c>
      <c r="E2352" s="24"/>
      <c r="F2352" s="24"/>
    </row>
    <row r="2353" spans="1:6" ht="13.5" thickBot="1">
      <c r="A2353" s="25"/>
      <c r="B2353" s="10" t="s">
        <v>44</v>
      </c>
      <c r="C2353" s="48" t="s">
        <v>33</v>
      </c>
      <c r="D2353" s="50">
        <v>472.03</v>
      </c>
      <c r="E2353" s="24">
        <f>D2353*12</f>
        <v>5664.36</v>
      </c>
      <c r="F2353" s="24">
        <f t="shared" si="108"/>
        <v>0.16800014236395344</v>
      </c>
    </row>
    <row r="2354" spans="1:6" ht="13.5" thickBot="1">
      <c r="A2354" s="18"/>
      <c r="B2354" s="27" t="s">
        <v>45</v>
      </c>
      <c r="C2354" s="28" t="s">
        <v>33</v>
      </c>
      <c r="D2354" s="47">
        <v>21543.96</v>
      </c>
      <c r="E2354" s="21">
        <f>D2354*12</f>
        <v>258527.52</v>
      </c>
      <c r="F2354" s="21">
        <f t="shared" si="108"/>
        <v>7.667708296259387</v>
      </c>
    </row>
    <row r="2355" spans="1:6" ht="12.75">
      <c r="A2355" s="29" t="s">
        <v>14</v>
      </c>
      <c r="B2355" s="30" t="s">
        <v>373</v>
      </c>
      <c r="C2355" s="31" t="s">
        <v>33</v>
      </c>
      <c r="D2355" s="51">
        <v>2538.28</v>
      </c>
      <c r="E2355" s="32">
        <f>D2355*12</f>
        <v>30459.36</v>
      </c>
      <c r="F2355" s="32">
        <f t="shared" si="108"/>
        <v>0.903398939388547</v>
      </c>
    </row>
    <row r="2356" spans="1:6" ht="12.75">
      <c r="A2356" s="29" t="s">
        <v>16</v>
      </c>
      <c r="B2356" s="30" t="s">
        <v>267</v>
      </c>
      <c r="C2356" s="31" t="s">
        <v>33</v>
      </c>
      <c r="D2356" s="51">
        <v>5596.92</v>
      </c>
      <c r="E2356" s="32">
        <f>D2356*12</f>
        <v>67163.04000000001</v>
      </c>
      <c r="F2356" s="32">
        <f t="shared" si="108"/>
        <v>1.9919991458162796</v>
      </c>
    </row>
    <row r="2357" spans="1:6" ht="13.5" thickBot="1">
      <c r="A2357" s="29" t="s">
        <v>18</v>
      </c>
      <c r="B2357" s="30" t="s">
        <v>46</v>
      </c>
      <c r="C2357" s="31" t="s">
        <v>33</v>
      </c>
      <c r="D2357" s="33" t="s">
        <v>35</v>
      </c>
      <c r="E2357" s="33"/>
      <c r="F2357" s="33"/>
    </row>
    <row r="2358" spans="1:6" ht="17.25" customHeight="1" thickBot="1">
      <c r="A2358" s="18"/>
      <c r="B2358" s="20" t="s">
        <v>47</v>
      </c>
      <c r="C2358" s="34" t="s">
        <v>33</v>
      </c>
      <c r="D2358" s="52">
        <v>29679.17</v>
      </c>
      <c r="E2358" s="35">
        <f>D2358*12</f>
        <v>356150.04</v>
      </c>
      <c r="F2358" s="35">
        <f t="shared" si="108"/>
        <v>10.563109940563049</v>
      </c>
    </row>
    <row r="2359" spans="1:6" ht="14.25" customHeight="1" thickBot="1">
      <c r="A2359" s="29" t="s">
        <v>21</v>
      </c>
      <c r="B2359" s="30" t="s">
        <v>384</v>
      </c>
      <c r="C2359" s="31" t="s">
        <v>33</v>
      </c>
      <c r="D2359" s="51">
        <v>890.37</v>
      </c>
      <c r="E2359" s="32">
        <f>D2359*12</f>
        <v>10684.44</v>
      </c>
      <c r="F2359" s="32">
        <f t="shared" si="108"/>
        <v>0.31689148307648507</v>
      </c>
    </row>
    <row r="2360" spans="1:6" ht="20.25" customHeight="1" thickBot="1">
      <c r="A2360" s="18" t="s">
        <v>23</v>
      </c>
      <c r="B2360" s="20" t="s">
        <v>48</v>
      </c>
      <c r="C2360" s="34" t="s">
        <v>33</v>
      </c>
      <c r="D2360" s="52">
        <v>30569.54</v>
      </c>
      <c r="E2360" s="35">
        <f>D2360*12</f>
        <v>366834.48</v>
      </c>
      <c r="F2360" s="35">
        <f t="shared" si="108"/>
        <v>10.880001423639536</v>
      </c>
    </row>
    <row r="2362" ht="31.5" customHeight="1">
      <c r="F2362" s="36" t="s">
        <v>236</v>
      </c>
    </row>
    <row r="2363" spans="1:4" s="2" customFormat="1" ht="15">
      <c r="A2363" s="61" t="s">
        <v>0</v>
      </c>
      <c r="B2363" s="61"/>
      <c r="C2363" s="61"/>
      <c r="D2363" s="61"/>
    </row>
    <row r="2364" spans="1:4" ht="12.75">
      <c r="A2364" s="62" t="s">
        <v>237</v>
      </c>
      <c r="B2364" s="62"/>
      <c r="C2364" s="62"/>
      <c r="D2364" s="62"/>
    </row>
    <row r="2365" spans="1:4" ht="13.5" customHeight="1">
      <c r="A2365" s="63" t="s">
        <v>2</v>
      </c>
      <c r="B2365" s="63"/>
      <c r="C2365" s="63"/>
      <c r="D2365" s="63"/>
    </row>
    <row r="2366" ht="12.75">
      <c r="A2366" s="3" t="s">
        <v>238</v>
      </c>
    </row>
    <row r="2367" ht="12.75">
      <c r="A2367" s="3" t="s">
        <v>182</v>
      </c>
    </row>
    <row r="2368" ht="12.75">
      <c r="A2368" s="4" t="s">
        <v>239</v>
      </c>
    </row>
    <row r="2369" spans="1:4" ht="11.25" customHeight="1">
      <c r="A2369" s="5" t="s">
        <v>6</v>
      </c>
      <c r="B2369" s="6" t="s">
        <v>7</v>
      </c>
      <c r="C2369" s="7" t="s">
        <v>8</v>
      </c>
      <c r="D2369" s="8">
        <v>162</v>
      </c>
    </row>
    <row r="2370" spans="1:4" ht="10.5" customHeight="1">
      <c r="A2370" s="9" t="s">
        <v>9</v>
      </c>
      <c r="B2370" s="10" t="s">
        <v>10</v>
      </c>
      <c r="C2370" s="11" t="s">
        <v>11</v>
      </c>
      <c r="D2370" s="12">
        <v>0</v>
      </c>
    </row>
    <row r="2371" spans="1:4" ht="10.5" customHeight="1">
      <c r="A2371" s="9" t="s">
        <v>12</v>
      </c>
      <c r="B2371" s="10" t="s">
        <v>13</v>
      </c>
      <c r="C2371" s="11" t="s">
        <v>8</v>
      </c>
      <c r="D2371" s="14">
        <v>0.82</v>
      </c>
    </row>
    <row r="2372" spans="1:4" ht="10.5" customHeight="1">
      <c r="A2372" s="9" t="s">
        <v>14</v>
      </c>
      <c r="B2372" s="10" t="s">
        <v>15</v>
      </c>
      <c r="C2372" s="11" t="s">
        <v>8</v>
      </c>
      <c r="D2372" s="14">
        <v>0.51</v>
      </c>
    </row>
    <row r="2373" spans="1:4" ht="10.5" customHeight="1">
      <c r="A2373" s="9" t="s">
        <v>16</v>
      </c>
      <c r="B2373" s="10" t="s">
        <v>17</v>
      </c>
      <c r="C2373" s="11" t="s">
        <v>8</v>
      </c>
      <c r="D2373" s="14">
        <v>0.45</v>
      </c>
    </row>
    <row r="2374" spans="1:4" ht="10.5" customHeight="1">
      <c r="A2374" s="9" t="s">
        <v>18</v>
      </c>
      <c r="B2374" s="10" t="s">
        <v>19</v>
      </c>
      <c r="C2374" s="11" t="s">
        <v>20</v>
      </c>
      <c r="D2374" s="13">
        <v>528.9</v>
      </c>
    </row>
    <row r="2375" spans="1:4" ht="12.75">
      <c r="A2375" s="9" t="s">
        <v>21</v>
      </c>
      <c r="B2375" s="10" t="s">
        <v>22</v>
      </c>
      <c r="C2375" s="11" t="s">
        <v>20</v>
      </c>
      <c r="D2375" s="12">
        <v>0</v>
      </c>
    </row>
    <row r="2376" spans="1:4" ht="10.5" customHeight="1">
      <c r="A2376" s="9" t="s">
        <v>23</v>
      </c>
      <c r="B2376" s="10" t="s">
        <v>24</v>
      </c>
      <c r="C2376" s="11" t="s">
        <v>20</v>
      </c>
      <c r="D2376" s="13">
        <v>1697.9</v>
      </c>
    </row>
    <row r="2377" spans="1:4" ht="12.75">
      <c r="A2377" s="9" t="s">
        <v>25</v>
      </c>
      <c r="B2377" s="10" t="s">
        <v>26</v>
      </c>
      <c r="C2377" s="11" t="s">
        <v>20</v>
      </c>
      <c r="D2377" s="13">
        <v>353.8</v>
      </c>
    </row>
    <row r="2378" spans="1:4" ht="10.5" customHeight="1" thickBot="1">
      <c r="A2378" s="15"/>
      <c r="B2378" s="16"/>
      <c r="C2378" s="17"/>
      <c r="D2378" s="17"/>
    </row>
    <row r="2379" spans="1:6" ht="24.75" customHeight="1" thickBot="1">
      <c r="A2379" s="18" t="s">
        <v>27</v>
      </c>
      <c r="B2379" s="19" t="s">
        <v>28</v>
      </c>
      <c r="C2379" s="19" t="s">
        <v>29</v>
      </c>
      <c r="D2379" s="18" t="s">
        <v>30</v>
      </c>
      <c r="E2379" s="18" t="s">
        <v>264</v>
      </c>
      <c r="F2379" s="18" t="s">
        <v>265</v>
      </c>
    </row>
    <row r="2380" spans="1:6" ht="13.5" thickBot="1">
      <c r="A2380" s="18" t="s">
        <v>6</v>
      </c>
      <c r="B2380" s="20" t="s">
        <v>31</v>
      </c>
      <c r="C2380" s="46"/>
      <c r="D2380" s="47">
        <v>8626.57</v>
      </c>
      <c r="E2380" s="21">
        <f aca="true" t="shared" si="109" ref="E2380:E2387">D2380*12</f>
        <v>103518.84</v>
      </c>
      <c r="F2380" s="21">
        <f>D2380/2816.6</f>
        <v>3.06276006532699</v>
      </c>
    </row>
    <row r="2381" spans="1:6" ht="12.75">
      <c r="A2381" s="11"/>
      <c r="B2381" s="10" t="s">
        <v>32</v>
      </c>
      <c r="C2381" s="48" t="s">
        <v>33</v>
      </c>
      <c r="D2381" s="49">
        <v>3436.56</v>
      </c>
      <c r="E2381" s="22">
        <f t="shared" si="109"/>
        <v>41238.72</v>
      </c>
      <c r="F2381" s="22">
        <f aca="true" t="shared" si="110" ref="F2381:F2408">D2381/2816.6</f>
        <v>1.220109351700632</v>
      </c>
    </row>
    <row r="2382" spans="1:6" ht="12.75">
      <c r="A2382" s="11"/>
      <c r="B2382" s="10" t="s">
        <v>34</v>
      </c>
      <c r="C2382" s="48" t="s">
        <v>33</v>
      </c>
      <c r="D2382" s="49">
        <v>1530.96</v>
      </c>
      <c r="E2382" s="22">
        <f t="shared" si="109"/>
        <v>18371.52</v>
      </c>
      <c r="F2382" s="22">
        <f t="shared" si="110"/>
        <v>0.5435489597386921</v>
      </c>
    </row>
    <row r="2383" spans="1:6" ht="12.75">
      <c r="A2383" s="11"/>
      <c r="B2383" s="10" t="s">
        <v>374</v>
      </c>
      <c r="C2383" s="48" t="s">
        <v>33</v>
      </c>
      <c r="D2383" s="49">
        <v>2541.79</v>
      </c>
      <c r="E2383" s="22">
        <f t="shared" si="109"/>
        <v>30501.48</v>
      </c>
      <c r="F2383" s="22">
        <f t="shared" si="110"/>
        <v>0.9024320102250941</v>
      </c>
    </row>
    <row r="2384" spans="1:6" ht="12.75">
      <c r="A2384" s="11"/>
      <c r="B2384" s="10" t="s">
        <v>375</v>
      </c>
      <c r="C2384" s="48" t="s">
        <v>33</v>
      </c>
      <c r="D2384" s="50">
        <v>729.5</v>
      </c>
      <c r="E2384" s="22">
        <f t="shared" si="109"/>
        <v>8754</v>
      </c>
      <c r="F2384" s="22">
        <f t="shared" si="110"/>
        <v>0.25900021302279347</v>
      </c>
    </row>
    <row r="2385" spans="1:6" ht="12.75">
      <c r="A2385" s="11"/>
      <c r="B2385" s="10" t="s">
        <v>36</v>
      </c>
      <c r="C2385" s="48" t="s">
        <v>33</v>
      </c>
      <c r="D2385" s="50">
        <v>128.74</v>
      </c>
      <c r="E2385" s="24">
        <f t="shared" si="109"/>
        <v>1544.88</v>
      </c>
      <c r="F2385" s="24">
        <f t="shared" si="110"/>
        <v>0.04570759071220621</v>
      </c>
    </row>
    <row r="2386" spans="1:6" ht="13.5" thickBot="1">
      <c r="A2386" s="11"/>
      <c r="B2386" s="10" t="s">
        <v>376</v>
      </c>
      <c r="C2386" s="48" t="s">
        <v>33</v>
      </c>
      <c r="D2386" s="49">
        <v>259.02</v>
      </c>
      <c r="E2386" s="22">
        <f t="shared" si="109"/>
        <v>3108.24</v>
      </c>
      <c r="F2386" s="22">
        <f t="shared" si="110"/>
        <v>0.09196193992757225</v>
      </c>
    </row>
    <row r="2387" spans="1:6" ht="13.5" thickBot="1">
      <c r="A2387" s="18" t="s">
        <v>9</v>
      </c>
      <c r="B2387" s="20" t="s">
        <v>37</v>
      </c>
      <c r="C2387" s="46"/>
      <c r="D2387" s="47">
        <v>7641.52</v>
      </c>
      <c r="E2387" s="21">
        <f t="shared" si="109"/>
        <v>91698.24</v>
      </c>
      <c r="F2387" s="21">
        <f t="shared" si="110"/>
        <v>2.7130298941986797</v>
      </c>
    </row>
    <row r="2388" spans="1:6" ht="12.75">
      <c r="A2388" s="25"/>
      <c r="B2388" s="26" t="s">
        <v>38</v>
      </c>
      <c r="C2388" s="48"/>
      <c r="D2388" s="23"/>
      <c r="E2388" s="23"/>
      <c r="F2388" s="23"/>
    </row>
    <row r="2389" spans="1:6" ht="12.75">
      <c r="A2389" s="25"/>
      <c r="B2389" s="10" t="s">
        <v>476</v>
      </c>
      <c r="C2389" s="48" t="s">
        <v>33</v>
      </c>
      <c r="D2389" s="50">
        <v>4433.82</v>
      </c>
      <c r="E2389" s="24">
        <f>D2389*12</f>
        <v>53205.84</v>
      </c>
      <c r="F2389" s="24">
        <f t="shared" si="110"/>
        <v>1.5741745366754243</v>
      </c>
    </row>
    <row r="2390" spans="1:6" ht="12.75">
      <c r="A2390" s="25"/>
      <c r="B2390" s="26" t="s">
        <v>39</v>
      </c>
      <c r="C2390" s="48"/>
      <c r="D2390" s="23"/>
      <c r="E2390" s="23"/>
      <c r="F2390" s="23"/>
    </row>
    <row r="2391" spans="1:6" ht="12.75">
      <c r="A2391" s="25"/>
      <c r="B2391" s="10" t="s">
        <v>456</v>
      </c>
      <c r="C2391" s="48" t="s">
        <v>33</v>
      </c>
      <c r="D2391" s="50">
        <v>2835.88</v>
      </c>
      <c r="E2391" s="24">
        <f>D2391*12</f>
        <v>34030.56</v>
      </c>
      <c r="F2391" s="24">
        <f t="shared" si="110"/>
        <v>1.00684513242917</v>
      </c>
    </row>
    <row r="2392" spans="1:6" ht="12.75">
      <c r="A2392" s="25"/>
      <c r="B2392" s="10" t="s">
        <v>40</v>
      </c>
      <c r="C2392" s="48" t="s">
        <v>33</v>
      </c>
      <c r="D2392" s="50">
        <v>157.75</v>
      </c>
      <c r="E2392" s="24">
        <f>D2392*12</f>
        <v>1893</v>
      </c>
      <c r="F2392" s="24">
        <f t="shared" si="110"/>
        <v>0.05600724277497692</v>
      </c>
    </row>
    <row r="2393" spans="1:6" ht="13.5" thickBot="1">
      <c r="A2393" s="25"/>
      <c r="B2393" s="10" t="s">
        <v>41</v>
      </c>
      <c r="C2393" s="48" t="s">
        <v>33</v>
      </c>
      <c r="D2393" s="50">
        <v>214.06</v>
      </c>
      <c r="E2393" s="24">
        <f>D2393*12</f>
        <v>2568.7200000000003</v>
      </c>
      <c r="F2393" s="24">
        <f t="shared" si="110"/>
        <v>0.0759994319392175</v>
      </c>
    </row>
    <row r="2394" spans="1:6" ht="13.5" thickBot="1">
      <c r="A2394" s="18" t="s">
        <v>12</v>
      </c>
      <c r="B2394" s="20" t="s">
        <v>42</v>
      </c>
      <c r="C2394" s="46"/>
      <c r="D2394" s="47">
        <v>5328.78</v>
      </c>
      <c r="E2394" s="21">
        <f>D2394*12</f>
        <v>63945.36</v>
      </c>
      <c r="F2394" s="21">
        <f t="shared" si="110"/>
        <v>1.8919193353688843</v>
      </c>
    </row>
    <row r="2395" spans="1:6" ht="12.75">
      <c r="A2395" s="25"/>
      <c r="B2395" s="10" t="s">
        <v>379</v>
      </c>
      <c r="C2395" s="48" t="s">
        <v>33</v>
      </c>
      <c r="D2395" s="50">
        <v>2194.13</v>
      </c>
      <c r="E2395" s="24">
        <f>D2395*12</f>
        <v>26329.56</v>
      </c>
      <c r="F2395" s="24">
        <f t="shared" si="110"/>
        <v>0.7789995029468154</v>
      </c>
    </row>
    <row r="2396" spans="1:6" ht="12.75">
      <c r="A2396" s="25"/>
      <c r="B2396" s="10" t="s">
        <v>380</v>
      </c>
      <c r="C2396" s="48"/>
      <c r="D2396" s="23"/>
      <c r="E2396" s="23"/>
      <c r="F2396" s="23"/>
    </row>
    <row r="2397" spans="1:6" ht="12.75">
      <c r="A2397" s="25"/>
      <c r="B2397" s="10" t="s">
        <v>411</v>
      </c>
      <c r="C2397" s="48" t="s">
        <v>33</v>
      </c>
      <c r="D2397" s="50">
        <v>780.07</v>
      </c>
      <c r="E2397" s="24">
        <f>D2397*12</f>
        <v>9360.84</v>
      </c>
      <c r="F2397" s="24">
        <f t="shared" si="110"/>
        <v>0.2769544841298019</v>
      </c>
    </row>
    <row r="2398" spans="1:6" ht="12.75">
      <c r="A2398" s="25"/>
      <c r="B2398" s="10" t="s">
        <v>382</v>
      </c>
      <c r="C2398" s="48" t="s">
        <v>33</v>
      </c>
      <c r="D2398" s="50">
        <v>1881.39</v>
      </c>
      <c r="E2398" s="24">
        <f>D2398*12</f>
        <v>22576.68</v>
      </c>
      <c r="F2398" s="24">
        <f t="shared" si="110"/>
        <v>0.6679649222466805</v>
      </c>
    </row>
    <row r="2399" spans="1:6" ht="12.75">
      <c r="A2399" s="25"/>
      <c r="B2399" s="10" t="s">
        <v>43</v>
      </c>
      <c r="C2399" s="48" t="s">
        <v>33</v>
      </c>
      <c r="D2399" s="23" t="s">
        <v>35</v>
      </c>
      <c r="E2399" s="24"/>
      <c r="F2399" s="24"/>
    </row>
    <row r="2400" spans="1:6" ht="12.75">
      <c r="A2400" s="25"/>
      <c r="B2400" s="10" t="s">
        <v>383</v>
      </c>
      <c r="C2400" s="48" t="s">
        <v>33</v>
      </c>
      <c r="D2400" s="23" t="s">
        <v>35</v>
      </c>
      <c r="E2400" s="24"/>
      <c r="F2400" s="24"/>
    </row>
    <row r="2401" spans="1:6" ht="13.5" thickBot="1">
      <c r="A2401" s="25"/>
      <c r="B2401" s="10" t="s">
        <v>44</v>
      </c>
      <c r="C2401" s="48" t="s">
        <v>33</v>
      </c>
      <c r="D2401" s="50">
        <v>473.19</v>
      </c>
      <c r="E2401" s="24">
        <f>D2401*12</f>
        <v>5678.28</v>
      </c>
      <c r="F2401" s="24">
        <f t="shared" si="110"/>
        <v>0.16800042604558688</v>
      </c>
    </row>
    <row r="2402" spans="1:6" ht="13.5" thickBot="1">
      <c r="A2402" s="18"/>
      <c r="B2402" s="27" t="s">
        <v>45</v>
      </c>
      <c r="C2402" s="28" t="s">
        <v>33</v>
      </c>
      <c r="D2402" s="47">
        <v>21596.86</v>
      </c>
      <c r="E2402" s="21">
        <f>D2402*12</f>
        <v>259162.32</v>
      </c>
      <c r="F2402" s="21">
        <f t="shared" si="110"/>
        <v>7.667705744514664</v>
      </c>
    </row>
    <row r="2403" spans="1:6" ht="12.75">
      <c r="A2403" s="29" t="s">
        <v>14</v>
      </c>
      <c r="B2403" s="30" t="s">
        <v>373</v>
      </c>
      <c r="C2403" s="31" t="s">
        <v>33</v>
      </c>
      <c r="D2403" s="51">
        <v>2544.52</v>
      </c>
      <c r="E2403" s="32">
        <f>D2403*12</f>
        <v>30534.239999999998</v>
      </c>
      <c r="F2403" s="32">
        <f t="shared" si="110"/>
        <v>0.9034012639352411</v>
      </c>
    </row>
    <row r="2404" spans="1:6" ht="12.75">
      <c r="A2404" s="29" t="s">
        <v>16</v>
      </c>
      <c r="B2404" s="30" t="s">
        <v>267</v>
      </c>
      <c r="C2404" s="31" t="s">
        <v>33</v>
      </c>
      <c r="D2404" s="51">
        <v>5610.67</v>
      </c>
      <c r="E2404" s="32">
        <f>D2404*12</f>
        <v>67328.04000000001</v>
      </c>
      <c r="F2404" s="32">
        <f t="shared" si="110"/>
        <v>1.9920009941063694</v>
      </c>
    </row>
    <row r="2405" spans="1:6" ht="13.5" thickBot="1">
      <c r="A2405" s="29" t="s">
        <v>18</v>
      </c>
      <c r="B2405" s="30" t="s">
        <v>46</v>
      </c>
      <c r="C2405" s="31" t="s">
        <v>33</v>
      </c>
      <c r="D2405" s="33" t="s">
        <v>35</v>
      </c>
      <c r="E2405" s="33"/>
      <c r="F2405" s="33"/>
    </row>
    <row r="2406" spans="1:6" ht="17.25" customHeight="1" thickBot="1">
      <c r="A2406" s="18"/>
      <c r="B2406" s="20" t="s">
        <v>47</v>
      </c>
      <c r="C2406" s="34" t="s">
        <v>33</v>
      </c>
      <c r="D2406" s="52">
        <v>29752.05</v>
      </c>
      <c r="E2406" s="35">
        <f>D2406*12</f>
        <v>357024.6</v>
      </c>
      <c r="F2406" s="35">
        <f t="shared" si="110"/>
        <v>10.563108002556273</v>
      </c>
    </row>
    <row r="2407" spans="1:6" ht="14.25" customHeight="1" thickBot="1">
      <c r="A2407" s="29" t="s">
        <v>21</v>
      </c>
      <c r="B2407" s="30" t="s">
        <v>384</v>
      </c>
      <c r="C2407" s="31" t="s">
        <v>33</v>
      </c>
      <c r="D2407" s="51">
        <v>892.56</v>
      </c>
      <c r="E2407" s="32">
        <f>D2407*12</f>
        <v>10710.72</v>
      </c>
      <c r="F2407" s="32">
        <f t="shared" si="110"/>
        <v>0.3168927075197046</v>
      </c>
    </row>
    <row r="2408" spans="1:6" ht="20.25" customHeight="1" thickBot="1">
      <c r="A2408" s="18" t="s">
        <v>23</v>
      </c>
      <c r="B2408" s="20" t="s">
        <v>48</v>
      </c>
      <c r="C2408" s="34" t="s">
        <v>33</v>
      </c>
      <c r="D2408" s="52">
        <v>30644.61</v>
      </c>
      <c r="E2408" s="35">
        <f>D2408*12</f>
        <v>367735.32</v>
      </c>
      <c r="F2408" s="35">
        <f t="shared" si="110"/>
        <v>10.88000071007598</v>
      </c>
    </row>
    <row r="2410" ht="31.5" customHeight="1">
      <c r="F2410" s="36" t="s">
        <v>240</v>
      </c>
    </row>
    <row r="2411" spans="1:4" s="2" customFormat="1" ht="15">
      <c r="A2411" s="61" t="s">
        <v>0</v>
      </c>
      <c r="B2411" s="61"/>
      <c r="C2411" s="61"/>
      <c r="D2411" s="61"/>
    </row>
    <row r="2412" spans="1:4" ht="12.75">
      <c r="A2412" s="62" t="s">
        <v>241</v>
      </c>
      <c r="B2412" s="62"/>
      <c r="C2412" s="62"/>
      <c r="D2412" s="62"/>
    </row>
    <row r="2413" spans="1:4" ht="13.5" customHeight="1">
      <c r="A2413" s="63" t="s">
        <v>2</v>
      </c>
      <c r="B2413" s="63"/>
      <c r="C2413" s="63"/>
      <c r="D2413" s="63"/>
    </row>
    <row r="2414" ht="12.75">
      <c r="A2414" s="3" t="s">
        <v>242</v>
      </c>
    </row>
    <row r="2415" ht="12.75">
      <c r="A2415" s="3" t="s">
        <v>182</v>
      </c>
    </row>
    <row r="2416" ht="12.75">
      <c r="A2416" s="4" t="s">
        <v>243</v>
      </c>
    </row>
    <row r="2417" spans="1:4" ht="11.25" customHeight="1">
      <c r="A2417" s="5" t="s">
        <v>6</v>
      </c>
      <c r="B2417" s="6" t="s">
        <v>7</v>
      </c>
      <c r="C2417" s="7" t="s">
        <v>8</v>
      </c>
      <c r="D2417" s="8">
        <v>157</v>
      </c>
    </row>
    <row r="2418" spans="1:4" ht="10.5" customHeight="1">
      <c r="A2418" s="9" t="s">
        <v>9</v>
      </c>
      <c r="B2418" s="10" t="s">
        <v>10</v>
      </c>
      <c r="C2418" s="11" t="s">
        <v>11</v>
      </c>
      <c r="D2418" s="12">
        <v>0</v>
      </c>
    </row>
    <row r="2419" spans="1:4" ht="10.5" customHeight="1">
      <c r="A2419" s="9" t="s">
        <v>12</v>
      </c>
      <c r="B2419" s="10" t="s">
        <v>13</v>
      </c>
      <c r="C2419" s="11" t="s">
        <v>8</v>
      </c>
      <c r="D2419" s="14">
        <v>0.83</v>
      </c>
    </row>
    <row r="2420" spans="1:4" ht="10.5" customHeight="1">
      <c r="A2420" s="9" t="s">
        <v>14</v>
      </c>
      <c r="B2420" s="10" t="s">
        <v>15</v>
      </c>
      <c r="C2420" s="11" t="s">
        <v>8</v>
      </c>
      <c r="D2420" s="14">
        <v>0.51</v>
      </c>
    </row>
    <row r="2421" spans="1:4" ht="10.5" customHeight="1">
      <c r="A2421" s="9" t="s">
        <v>16</v>
      </c>
      <c r="B2421" s="10" t="s">
        <v>17</v>
      </c>
      <c r="C2421" s="11" t="s">
        <v>8</v>
      </c>
      <c r="D2421" s="14">
        <v>0.46</v>
      </c>
    </row>
    <row r="2422" spans="1:4" ht="10.5" customHeight="1">
      <c r="A2422" s="9" t="s">
        <v>18</v>
      </c>
      <c r="B2422" s="10" t="s">
        <v>19</v>
      </c>
      <c r="C2422" s="11" t="s">
        <v>20</v>
      </c>
      <c r="D2422" s="12">
        <v>529</v>
      </c>
    </row>
    <row r="2423" spans="1:4" ht="12.75">
      <c r="A2423" s="9" t="s">
        <v>21</v>
      </c>
      <c r="B2423" s="10" t="s">
        <v>22</v>
      </c>
      <c r="C2423" s="11" t="s">
        <v>20</v>
      </c>
      <c r="D2423" s="12">
        <v>0</v>
      </c>
    </row>
    <row r="2424" spans="1:4" ht="10.5" customHeight="1">
      <c r="A2424" s="9" t="s">
        <v>23</v>
      </c>
      <c r="B2424" s="10" t="s">
        <v>24</v>
      </c>
      <c r="C2424" s="11" t="s">
        <v>20</v>
      </c>
      <c r="D2424" s="12">
        <v>1698</v>
      </c>
    </row>
    <row r="2425" spans="1:4" ht="12.75">
      <c r="A2425" s="9" t="s">
        <v>25</v>
      </c>
      <c r="B2425" s="10" t="s">
        <v>26</v>
      </c>
      <c r="C2425" s="11" t="s">
        <v>20</v>
      </c>
      <c r="D2425" s="13">
        <v>359.8</v>
      </c>
    </row>
    <row r="2426" spans="1:4" ht="10.5" customHeight="1" thickBot="1">
      <c r="A2426" s="15"/>
      <c r="B2426" s="16"/>
      <c r="C2426" s="17"/>
      <c r="D2426" s="17"/>
    </row>
    <row r="2427" spans="1:6" ht="24.75" customHeight="1" thickBot="1">
      <c r="A2427" s="18" t="s">
        <v>27</v>
      </c>
      <c r="B2427" s="19" t="s">
        <v>28</v>
      </c>
      <c r="C2427" s="19" t="s">
        <v>29</v>
      </c>
      <c r="D2427" s="18" t="s">
        <v>30</v>
      </c>
      <c r="E2427" s="18" t="s">
        <v>264</v>
      </c>
      <c r="F2427" s="18" t="s">
        <v>265</v>
      </c>
    </row>
    <row r="2428" spans="1:6" ht="13.5" thickBot="1">
      <c r="A2428" s="18" t="s">
        <v>6</v>
      </c>
      <c r="B2428" s="20" t="s">
        <v>31</v>
      </c>
      <c r="C2428" s="46"/>
      <c r="D2428" s="47">
        <v>8635.66</v>
      </c>
      <c r="E2428" s="21">
        <f aca="true" t="shared" si="111" ref="E2428:E2435">D2428*12</f>
        <v>103627.92</v>
      </c>
      <c r="F2428" s="21">
        <f>D2428/2820.9</f>
        <v>3.0613137651104254</v>
      </c>
    </row>
    <row r="2429" spans="1:6" ht="12.75">
      <c r="A2429" s="11"/>
      <c r="B2429" s="10" t="s">
        <v>32</v>
      </c>
      <c r="C2429" s="48" t="s">
        <v>33</v>
      </c>
      <c r="D2429" s="49">
        <v>3447.07</v>
      </c>
      <c r="E2429" s="22">
        <f t="shared" si="111"/>
        <v>41364.840000000004</v>
      </c>
      <c r="F2429" s="22">
        <f aca="true" t="shared" si="112" ref="F2429:F2456">D2429/2820.9</f>
        <v>1.221975256123932</v>
      </c>
    </row>
    <row r="2430" spans="1:6" ht="12.75">
      <c r="A2430" s="11"/>
      <c r="B2430" s="10" t="s">
        <v>34</v>
      </c>
      <c r="C2430" s="48" t="s">
        <v>33</v>
      </c>
      <c r="D2430" s="49">
        <v>1521.06</v>
      </c>
      <c r="E2430" s="22">
        <f t="shared" si="111"/>
        <v>18252.72</v>
      </c>
      <c r="F2430" s="22">
        <f t="shared" si="112"/>
        <v>0.5392108901414442</v>
      </c>
    </row>
    <row r="2431" spans="1:6" ht="12.75">
      <c r="A2431" s="11"/>
      <c r="B2431" s="10" t="s">
        <v>374</v>
      </c>
      <c r="C2431" s="48" t="s">
        <v>33</v>
      </c>
      <c r="D2431" s="49">
        <v>2545.67</v>
      </c>
      <c r="E2431" s="22">
        <f t="shared" si="111"/>
        <v>30548.04</v>
      </c>
      <c r="F2431" s="22">
        <f t="shared" si="112"/>
        <v>0.9024318479917757</v>
      </c>
    </row>
    <row r="2432" spans="1:6" ht="12.75">
      <c r="A2432" s="11"/>
      <c r="B2432" s="10" t="s">
        <v>375</v>
      </c>
      <c r="C2432" s="48" t="s">
        <v>33</v>
      </c>
      <c r="D2432" s="50">
        <v>730.61</v>
      </c>
      <c r="E2432" s="22">
        <f t="shared" si="111"/>
        <v>8767.32</v>
      </c>
      <c r="F2432" s="22">
        <f t="shared" si="112"/>
        <v>0.2589989010599454</v>
      </c>
    </row>
    <row r="2433" spans="1:6" ht="12.75">
      <c r="A2433" s="11"/>
      <c r="B2433" s="10" t="s">
        <v>36</v>
      </c>
      <c r="C2433" s="48" t="s">
        <v>33</v>
      </c>
      <c r="D2433" s="50">
        <v>130.31</v>
      </c>
      <c r="E2433" s="24">
        <f t="shared" si="111"/>
        <v>1563.72</v>
      </c>
      <c r="F2433" s="24">
        <f t="shared" si="112"/>
        <v>0.04619447693998369</v>
      </c>
    </row>
    <row r="2434" spans="1:6" ht="13.5" thickBot="1">
      <c r="A2434" s="11"/>
      <c r="B2434" s="10" t="s">
        <v>376</v>
      </c>
      <c r="C2434" s="48" t="s">
        <v>33</v>
      </c>
      <c r="D2434" s="49">
        <v>260.94</v>
      </c>
      <c r="E2434" s="22">
        <f t="shared" si="111"/>
        <v>3131.2799999999997</v>
      </c>
      <c r="F2434" s="22">
        <f t="shared" si="112"/>
        <v>0.09250239285334468</v>
      </c>
    </row>
    <row r="2435" spans="1:6" ht="13.5" thickBot="1">
      <c r="A2435" s="18" t="s">
        <v>9</v>
      </c>
      <c r="B2435" s="20" t="s">
        <v>37</v>
      </c>
      <c r="C2435" s="46"/>
      <c r="D2435" s="47">
        <v>7705.63</v>
      </c>
      <c r="E2435" s="21">
        <f t="shared" si="111"/>
        <v>92467.56</v>
      </c>
      <c r="F2435" s="21">
        <f t="shared" si="112"/>
        <v>2.7316211138289197</v>
      </c>
    </row>
    <row r="2436" spans="1:6" ht="12.75">
      <c r="A2436" s="25"/>
      <c r="B2436" s="26" t="s">
        <v>38</v>
      </c>
      <c r="C2436" s="48"/>
      <c r="D2436" s="23"/>
      <c r="E2436" s="23"/>
      <c r="F2436" s="23"/>
    </row>
    <row r="2437" spans="1:6" ht="12.75">
      <c r="A2437" s="25"/>
      <c r="B2437" s="10" t="s">
        <v>476</v>
      </c>
      <c r="C2437" s="48" t="s">
        <v>33</v>
      </c>
      <c r="D2437" s="50">
        <v>4433.82</v>
      </c>
      <c r="E2437" s="24">
        <f>D2437*12</f>
        <v>53205.84</v>
      </c>
      <c r="F2437" s="24">
        <f t="shared" si="112"/>
        <v>1.5717749654365627</v>
      </c>
    </row>
    <row r="2438" spans="1:6" ht="12.75">
      <c r="A2438" s="25"/>
      <c r="B2438" s="26" t="s">
        <v>39</v>
      </c>
      <c r="C2438" s="48"/>
      <c r="D2438" s="23"/>
      <c r="E2438" s="23"/>
      <c r="F2438" s="23"/>
    </row>
    <row r="2439" spans="1:6" ht="12.75">
      <c r="A2439" s="25"/>
      <c r="B2439" s="10" t="s">
        <v>477</v>
      </c>
      <c r="C2439" s="48" t="s">
        <v>33</v>
      </c>
      <c r="D2439" s="50">
        <v>2898.9</v>
      </c>
      <c r="E2439" s="24">
        <f>D2439*12</f>
        <v>34786.8</v>
      </c>
      <c r="F2439" s="24">
        <f t="shared" si="112"/>
        <v>1.0276507497607146</v>
      </c>
    </row>
    <row r="2440" spans="1:6" ht="12.75">
      <c r="A2440" s="25"/>
      <c r="B2440" s="10" t="s">
        <v>40</v>
      </c>
      <c r="C2440" s="48" t="s">
        <v>33</v>
      </c>
      <c r="D2440" s="50">
        <v>158.51</v>
      </c>
      <c r="E2440" s="24">
        <f>D2440*12</f>
        <v>1902.12</v>
      </c>
      <c r="F2440" s="24">
        <f t="shared" si="112"/>
        <v>0.05619128646885745</v>
      </c>
    </row>
    <row r="2441" spans="1:6" ht="13.5" thickBot="1">
      <c r="A2441" s="25"/>
      <c r="B2441" s="10" t="s">
        <v>41</v>
      </c>
      <c r="C2441" s="48" t="s">
        <v>33</v>
      </c>
      <c r="D2441" s="50">
        <v>214.39</v>
      </c>
      <c r="E2441" s="24">
        <f>D2441*12</f>
        <v>2572.68</v>
      </c>
      <c r="F2441" s="24">
        <f t="shared" si="112"/>
        <v>0.07600056719486688</v>
      </c>
    </row>
    <row r="2442" spans="1:6" ht="13.5" thickBot="1">
      <c r="A2442" s="18" t="s">
        <v>12</v>
      </c>
      <c r="B2442" s="20" t="s">
        <v>42</v>
      </c>
      <c r="C2442" s="46"/>
      <c r="D2442" s="47">
        <v>5288.55</v>
      </c>
      <c r="E2442" s="21">
        <f>D2442*12</f>
        <v>63462.600000000006</v>
      </c>
      <c r="F2442" s="21">
        <f t="shared" si="112"/>
        <v>1.874774008295225</v>
      </c>
    </row>
    <row r="2443" spans="1:6" ht="12.75">
      <c r="A2443" s="25"/>
      <c r="B2443" s="10" t="s">
        <v>379</v>
      </c>
      <c r="C2443" s="48" t="s">
        <v>33</v>
      </c>
      <c r="D2443" s="50">
        <v>2197.48</v>
      </c>
      <c r="E2443" s="24">
        <f>D2443*12</f>
        <v>26369.760000000002</v>
      </c>
      <c r="F2443" s="24">
        <f t="shared" si="112"/>
        <v>0.778999610053529</v>
      </c>
    </row>
    <row r="2444" spans="1:6" ht="12.75">
      <c r="A2444" s="25"/>
      <c r="B2444" s="10" t="s">
        <v>380</v>
      </c>
      <c r="C2444" s="48"/>
      <c r="D2444" s="23"/>
      <c r="E2444" s="23"/>
      <c r="F2444" s="23"/>
    </row>
    <row r="2445" spans="1:6" ht="12.75">
      <c r="A2445" s="25"/>
      <c r="B2445" s="10" t="s">
        <v>478</v>
      </c>
      <c r="C2445" s="48" t="s">
        <v>33</v>
      </c>
      <c r="D2445" s="50">
        <v>755.99</v>
      </c>
      <c r="E2445" s="24">
        <f>D2445*12</f>
        <v>9071.880000000001</v>
      </c>
      <c r="F2445" s="24">
        <f t="shared" si="112"/>
        <v>0.2679960296359318</v>
      </c>
    </row>
    <row r="2446" spans="1:6" ht="12.75">
      <c r="A2446" s="25"/>
      <c r="B2446" s="10" t="s">
        <v>382</v>
      </c>
      <c r="C2446" s="48" t="s">
        <v>33</v>
      </c>
      <c r="D2446" s="50">
        <v>1861.16</v>
      </c>
      <c r="E2446" s="24">
        <f>D2446*12</f>
        <v>22333.920000000002</v>
      </c>
      <c r="F2446" s="24">
        <f t="shared" si="112"/>
        <v>0.6597752490339962</v>
      </c>
    </row>
    <row r="2447" spans="1:6" ht="12.75">
      <c r="A2447" s="25"/>
      <c r="B2447" s="10" t="s">
        <v>43</v>
      </c>
      <c r="C2447" s="48" t="s">
        <v>33</v>
      </c>
      <c r="D2447" s="23" t="s">
        <v>35</v>
      </c>
      <c r="E2447" s="24"/>
      <c r="F2447" s="24"/>
    </row>
    <row r="2448" spans="1:6" ht="12.75">
      <c r="A2448" s="25"/>
      <c r="B2448" s="10" t="s">
        <v>383</v>
      </c>
      <c r="C2448" s="48" t="s">
        <v>33</v>
      </c>
      <c r="D2448" s="23" t="s">
        <v>35</v>
      </c>
      <c r="E2448" s="24"/>
      <c r="F2448" s="24"/>
    </row>
    <row r="2449" spans="1:6" ht="13.5" thickBot="1">
      <c r="A2449" s="25"/>
      <c r="B2449" s="10" t="s">
        <v>44</v>
      </c>
      <c r="C2449" s="48" t="s">
        <v>33</v>
      </c>
      <c r="D2449" s="50">
        <v>473.91</v>
      </c>
      <c r="E2449" s="24">
        <f>D2449*12</f>
        <v>5686.92</v>
      </c>
      <c r="F2449" s="24">
        <f t="shared" si="112"/>
        <v>0.16799957460384984</v>
      </c>
    </row>
    <row r="2450" spans="1:6" ht="13.5" thickBot="1">
      <c r="A2450" s="18"/>
      <c r="B2450" s="27" t="s">
        <v>45</v>
      </c>
      <c r="C2450" s="28" t="s">
        <v>33</v>
      </c>
      <c r="D2450" s="47">
        <v>21629.83</v>
      </c>
      <c r="E2450" s="21">
        <f>D2450*12</f>
        <v>259557.96000000002</v>
      </c>
      <c r="F2450" s="21">
        <f t="shared" si="112"/>
        <v>7.667705342266653</v>
      </c>
    </row>
    <row r="2451" spans="1:6" ht="12.75">
      <c r="A2451" s="29" t="s">
        <v>14</v>
      </c>
      <c r="B2451" s="30" t="s">
        <v>373</v>
      </c>
      <c r="C2451" s="31" t="s">
        <v>33</v>
      </c>
      <c r="D2451" s="51">
        <v>2548.4</v>
      </c>
      <c r="E2451" s="32">
        <f>D2451*12</f>
        <v>30580.800000000003</v>
      </c>
      <c r="F2451" s="32">
        <f t="shared" si="112"/>
        <v>0.9033996242334007</v>
      </c>
    </row>
    <row r="2452" spans="1:6" ht="12.75">
      <c r="A2452" s="29" t="s">
        <v>16</v>
      </c>
      <c r="B2452" s="30" t="s">
        <v>267</v>
      </c>
      <c r="C2452" s="31" t="s">
        <v>33</v>
      </c>
      <c r="D2452" s="51">
        <v>5619.23</v>
      </c>
      <c r="E2452" s="32">
        <f>D2452*12</f>
        <v>67430.76</v>
      </c>
      <c r="F2452" s="32">
        <f t="shared" si="112"/>
        <v>1.9919990074089828</v>
      </c>
    </row>
    <row r="2453" spans="1:6" ht="13.5" thickBot="1">
      <c r="A2453" s="29" t="s">
        <v>18</v>
      </c>
      <c r="B2453" s="30" t="s">
        <v>46</v>
      </c>
      <c r="C2453" s="31" t="s">
        <v>33</v>
      </c>
      <c r="D2453" s="33" t="s">
        <v>35</v>
      </c>
      <c r="E2453" s="33"/>
      <c r="F2453" s="33"/>
    </row>
    <row r="2454" spans="1:6" ht="17.25" customHeight="1" thickBot="1">
      <c r="A2454" s="18"/>
      <c r="B2454" s="20" t="s">
        <v>47</v>
      </c>
      <c r="C2454" s="34" t="s">
        <v>33</v>
      </c>
      <c r="D2454" s="52">
        <v>29797.47</v>
      </c>
      <c r="E2454" s="35">
        <f>D2454*12</f>
        <v>357569.64</v>
      </c>
      <c r="F2454" s="35">
        <f t="shared" si="112"/>
        <v>10.563107518876954</v>
      </c>
    </row>
    <row r="2455" spans="1:6" ht="14.25" customHeight="1" thickBot="1">
      <c r="A2455" s="29" t="s">
        <v>21</v>
      </c>
      <c r="B2455" s="30" t="s">
        <v>384</v>
      </c>
      <c r="C2455" s="31" t="s">
        <v>33</v>
      </c>
      <c r="D2455" s="51">
        <v>893.92</v>
      </c>
      <c r="E2455" s="32">
        <f>D2455*12</f>
        <v>10727.039999999999</v>
      </c>
      <c r="F2455" s="32">
        <f t="shared" si="112"/>
        <v>0.3168917721294622</v>
      </c>
    </row>
    <row r="2456" spans="1:6" ht="20.25" customHeight="1" thickBot="1">
      <c r="A2456" s="18" t="s">
        <v>23</v>
      </c>
      <c r="B2456" s="20" t="s">
        <v>48</v>
      </c>
      <c r="C2456" s="34" t="s">
        <v>33</v>
      </c>
      <c r="D2456" s="52">
        <v>30691.39</v>
      </c>
      <c r="E2456" s="35">
        <f>D2456*12</f>
        <v>368296.68</v>
      </c>
      <c r="F2456" s="35">
        <f t="shared" si="112"/>
        <v>10.879999291006415</v>
      </c>
    </row>
    <row r="2458" ht="31.5" customHeight="1">
      <c r="F2458" s="36" t="s">
        <v>244</v>
      </c>
    </row>
    <row r="2459" spans="1:4" s="2" customFormat="1" ht="15">
      <c r="A2459" s="61" t="s">
        <v>0</v>
      </c>
      <c r="B2459" s="61"/>
      <c r="C2459" s="61"/>
      <c r="D2459" s="61"/>
    </row>
    <row r="2460" spans="1:4" ht="12.75">
      <c r="A2460" s="62" t="s">
        <v>245</v>
      </c>
      <c r="B2460" s="62"/>
      <c r="C2460" s="62"/>
      <c r="D2460" s="62"/>
    </row>
    <row r="2461" spans="1:4" ht="13.5" customHeight="1">
      <c r="A2461" s="63" t="s">
        <v>2</v>
      </c>
      <c r="B2461" s="63"/>
      <c r="C2461" s="63"/>
      <c r="D2461" s="63"/>
    </row>
    <row r="2462" ht="12.75">
      <c r="A2462" s="3" t="s">
        <v>246</v>
      </c>
    </row>
    <row r="2463" ht="12.75">
      <c r="A2463" s="3" t="s">
        <v>4</v>
      </c>
    </row>
    <row r="2464" ht="12.75">
      <c r="A2464" s="4" t="s">
        <v>247</v>
      </c>
    </row>
    <row r="2465" spans="1:4" ht="11.25" customHeight="1">
      <c r="A2465" s="5" t="s">
        <v>6</v>
      </c>
      <c r="B2465" s="6" t="s">
        <v>7</v>
      </c>
      <c r="C2465" s="7" t="s">
        <v>8</v>
      </c>
      <c r="D2465" s="8">
        <v>285</v>
      </c>
    </row>
    <row r="2466" spans="1:4" ht="10.5" customHeight="1">
      <c r="A2466" s="9" t="s">
        <v>9</v>
      </c>
      <c r="B2466" s="10" t="s">
        <v>10</v>
      </c>
      <c r="C2466" s="11" t="s">
        <v>11</v>
      </c>
      <c r="D2466" s="12">
        <v>1</v>
      </c>
    </row>
    <row r="2467" spans="1:4" ht="10.5" customHeight="1">
      <c r="A2467" s="9" t="s">
        <v>12</v>
      </c>
      <c r="B2467" s="10" t="s">
        <v>13</v>
      </c>
      <c r="C2467" s="11" t="s">
        <v>8</v>
      </c>
      <c r="D2467" s="14">
        <v>1.13</v>
      </c>
    </row>
    <row r="2468" spans="1:4" ht="10.5" customHeight="1">
      <c r="A2468" s="9" t="s">
        <v>14</v>
      </c>
      <c r="B2468" s="10" t="s">
        <v>15</v>
      </c>
      <c r="C2468" s="11" t="s">
        <v>8</v>
      </c>
      <c r="D2468" s="14">
        <v>0.83</v>
      </c>
    </row>
    <row r="2469" spans="1:4" ht="10.5" customHeight="1">
      <c r="A2469" s="9" t="s">
        <v>16</v>
      </c>
      <c r="B2469" s="10" t="s">
        <v>17</v>
      </c>
      <c r="C2469" s="11" t="s">
        <v>8</v>
      </c>
      <c r="D2469" s="14">
        <v>1.01</v>
      </c>
    </row>
    <row r="2470" spans="1:4" ht="10.5" customHeight="1">
      <c r="A2470" s="9" t="s">
        <v>18</v>
      </c>
      <c r="B2470" s="10" t="s">
        <v>19</v>
      </c>
      <c r="C2470" s="11" t="s">
        <v>20</v>
      </c>
      <c r="D2470" s="13">
        <v>448.7</v>
      </c>
    </row>
    <row r="2471" spans="1:4" ht="12.75">
      <c r="A2471" s="9" t="s">
        <v>21</v>
      </c>
      <c r="B2471" s="10" t="s">
        <v>22</v>
      </c>
      <c r="C2471" s="11" t="s">
        <v>20</v>
      </c>
      <c r="D2471" s="12">
        <v>0</v>
      </c>
    </row>
    <row r="2472" spans="1:4" ht="10.5" customHeight="1">
      <c r="A2472" s="9" t="s">
        <v>23</v>
      </c>
      <c r="B2472" s="10" t="s">
        <v>24</v>
      </c>
      <c r="C2472" s="11" t="s">
        <v>20</v>
      </c>
      <c r="D2472" s="13">
        <v>5001.7</v>
      </c>
    </row>
    <row r="2473" spans="1:4" ht="12.75">
      <c r="A2473" s="9" t="s">
        <v>25</v>
      </c>
      <c r="B2473" s="10" t="s">
        <v>26</v>
      </c>
      <c r="C2473" s="11" t="s">
        <v>20</v>
      </c>
      <c r="D2473" s="13">
        <v>830.1</v>
      </c>
    </row>
    <row r="2474" spans="1:4" ht="10.5" customHeight="1" thickBot="1">
      <c r="A2474" s="15"/>
      <c r="B2474" s="16"/>
      <c r="C2474" s="17"/>
      <c r="D2474" s="17"/>
    </row>
    <row r="2475" spans="1:6" ht="24.75" customHeight="1" thickBot="1">
      <c r="A2475" s="18" t="s">
        <v>27</v>
      </c>
      <c r="B2475" s="19" t="s">
        <v>28</v>
      </c>
      <c r="C2475" s="19" t="s">
        <v>29</v>
      </c>
      <c r="D2475" s="18" t="s">
        <v>30</v>
      </c>
      <c r="E2475" s="18" t="s">
        <v>264</v>
      </c>
      <c r="F2475" s="18" t="s">
        <v>265</v>
      </c>
    </row>
    <row r="2476" spans="1:6" ht="13.5" thickBot="1">
      <c r="A2476" s="18" t="s">
        <v>6</v>
      </c>
      <c r="B2476" s="20" t="s">
        <v>31</v>
      </c>
      <c r="C2476" s="46"/>
      <c r="D2476" s="47">
        <v>11266.6</v>
      </c>
      <c r="E2476" s="21">
        <f aca="true" t="shared" si="113" ref="E2476:E2483">D2476*12</f>
        <v>135199.2</v>
      </c>
      <c r="F2476" s="21">
        <f>D2476/4182.6</f>
        <v>2.6936833548510495</v>
      </c>
    </row>
    <row r="2477" spans="1:6" ht="12.75">
      <c r="A2477" s="11"/>
      <c r="B2477" s="10" t="s">
        <v>32</v>
      </c>
      <c r="C2477" s="48" t="s">
        <v>33</v>
      </c>
      <c r="D2477" s="49">
        <v>4000</v>
      </c>
      <c r="E2477" s="22">
        <f t="shared" si="113"/>
        <v>48000</v>
      </c>
      <c r="F2477" s="22">
        <f aca="true" t="shared" si="114" ref="F2477:F2504">D2477/4182.6</f>
        <v>0.9563429445799263</v>
      </c>
    </row>
    <row r="2478" spans="1:6" ht="12.75">
      <c r="A2478" s="11"/>
      <c r="B2478" s="10" t="s">
        <v>34</v>
      </c>
      <c r="C2478" s="48" t="s">
        <v>33</v>
      </c>
      <c r="D2478" s="49">
        <v>2361.77</v>
      </c>
      <c r="E2478" s="22">
        <f t="shared" si="113"/>
        <v>28341.239999999998</v>
      </c>
      <c r="F2478" s="22">
        <f t="shared" si="114"/>
        <v>0.5646655190551331</v>
      </c>
    </row>
    <row r="2479" spans="1:6" ht="12.75">
      <c r="A2479" s="11"/>
      <c r="B2479" s="10" t="s">
        <v>374</v>
      </c>
      <c r="C2479" s="48" t="s">
        <v>33</v>
      </c>
      <c r="D2479" s="49">
        <v>2774.51</v>
      </c>
      <c r="E2479" s="22">
        <f t="shared" si="113"/>
        <v>33294.12</v>
      </c>
      <c r="F2479" s="22">
        <f t="shared" si="114"/>
        <v>0.6633457657916129</v>
      </c>
    </row>
    <row r="2480" spans="1:6" ht="12.75">
      <c r="A2480" s="11"/>
      <c r="B2480" s="10" t="s">
        <v>375</v>
      </c>
      <c r="C2480" s="48" t="s">
        <v>33</v>
      </c>
      <c r="D2480" s="49">
        <v>1083.29</v>
      </c>
      <c r="E2480" s="22">
        <f t="shared" si="113"/>
        <v>12999.48</v>
      </c>
      <c r="F2480" s="22">
        <f t="shared" si="114"/>
        <v>0.25899918710849706</v>
      </c>
    </row>
    <row r="2481" spans="1:6" ht="12.75">
      <c r="A2481" s="11"/>
      <c r="B2481" s="10" t="s">
        <v>36</v>
      </c>
      <c r="C2481" s="48" t="s">
        <v>33</v>
      </c>
      <c r="D2481" s="50">
        <v>177.41</v>
      </c>
      <c r="E2481" s="24">
        <f t="shared" si="113"/>
        <v>2128.92</v>
      </c>
      <c r="F2481" s="24">
        <f t="shared" si="114"/>
        <v>0.04241620044948118</v>
      </c>
    </row>
    <row r="2482" spans="1:8" ht="13.5" thickBot="1">
      <c r="A2482" s="11"/>
      <c r="B2482" s="10" t="s">
        <v>376</v>
      </c>
      <c r="C2482" s="48" t="s">
        <v>33</v>
      </c>
      <c r="D2482" s="49">
        <v>869.62</v>
      </c>
      <c r="E2482" s="22">
        <f t="shared" si="113"/>
        <v>10435.44</v>
      </c>
      <c r="F2482" s="22">
        <f t="shared" si="114"/>
        <v>0.20791373786639888</v>
      </c>
      <c r="H2482" s="38"/>
    </row>
    <row r="2483" spans="1:6" ht="13.5" thickBot="1">
      <c r="A2483" s="18" t="s">
        <v>9</v>
      </c>
      <c r="B2483" s="20" t="s">
        <v>37</v>
      </c>
      <c r="C2483" s="46"/>
      <c r="D2483" s="47">
        <v>14176.63</v>
      </c>
      <c r="E2483" s="21">
        <f t="shared" si="113"/>
        <v>170119.56</v>
      </c>
      <c r="F2483" s="21">
        <f t="shared" si="114"/>
        <v>3.38943001960503</v>
      </c>
    </row>
    <row r="2484" spans="1:6" ht="12.75">
      <c r="A2484" s="25"/>
      <c r="B2484" s="26" t="s">
        <v>38</v>
      </c>
      <c r="C2484" s="48"/>
      <c r="D2484" s="23"/>
      <c r="E2484" s="23"/>
      <c r="F2484" s="23"/>
    </row>
    <row r="2485" spans="1:6" ht="12.75">
      <c r="A2485" s="25"/>
      <c r="B2485" s="10" t="s">
        <v>412</v>
      </c>
      <c r="C2485" s="48" t="s">
        <v>33</v>
      </c>
      <c r="D2485" s="50">
        <v>7215.83</v>
      </c>
      <c r="E2485" s="24">
        <f>D2485*12</f>
        <v>86589.95999999999</v>
      </c>
      <c r="F2485" s="24">
        <f t="shared" si="114"/>
        <v>1.7252020274470423</v>
      </c>
    </row>
    <row r="2486" spans="1:6" ht="12.75">
      <c r="A2486" s="25"/>
      <c r="B2486" s="26" t="s">
        <v>39</v>
      </c>
      <c r="C2486" s="48"/>
      <c r="D2486" s="23"/>
      <c r="E2486" s="23"/>
      <c r="F2486" s="23"/>
    </row>
    <row r="2487" spans="1:6" ht="12.75">
      <c r="A2487" s="25"/>
      <c r="B2487" s="10" t="s">
        <v>479</v>
      </c>
      <c r="C2487" s="48" t="s">
        <v>33</v>
      </c>
      <c r="D2487" s="50">
        <v>6364.99</v>
      </c>
      <c r="E2487" s="24">
        <f>D2487*12</f>
        <v>76379.88</v>
      </c>
      <c r="F2487" s="24">
        <f t="shared" si="114"/>
        <v>1.5217783197054462</v>
      </c>
    </row>
    <row r="2488" spans="1:6" ht="12.75">
      <c r="A2488" s="25"/>
      <c r="B2488" s="10" t="s">
        <v>40</v>
      </c>
      <c r="C2488" s="48" t="s">
        <v>33</v>
      </c>
      <c r="D2488" s="50">
        <v>277.94</v>
      </c>
      <c r="E2488" s="24">
        <f>D2488*12</f>
        <v>3335.2799999999997</v>
      </c>
      <c r="F2488" s="24">
        <f t="shared" si="114"/>
        <v>0.06645148950413618</v>
      </c>
    </row>
    <row r="2489" spans="1:6" ht="13.5" thickBot="1">
      <c r="A2489" s="25"/>
      <c r="B2489" s="10" t="s">
        <v>41</v>
      </c>
      <c r="C2489" s="48" t="s">
        <v>33</v>
      </c>
      <c r="D2489" s="50">
        <v>317.88</v>
      </c>
      <c r="E2489" s="24">
        <f>D2489*12</f>
        <v>3814.56</v>
      </c>
      <c r="F2489" s="24">
        <f t="shared" si="114"/>
        <v>0.07600057380576675</v>
      </c>
    </row>
    <row r="2490" spans="1:6" ht="13.5" thickBot="1">
      <c r="A2490" s="18" t="s">
        <v>12</v>
      </c>
      <c r="B2490" s="20" t="s">
        <v>42</v>
      </c>
      <c r="C2490" s="46"/>
      <c r="D2490" s="47">
        <v>21235.21</v>
      </c>
      <c r="E2490" s="21">
        <f>D2490*12</f>
        <v>254822.52</v>
      </c>
      <c r="F2490" s="21">
        <f t="shared" si="114"/>
        <v>5.077035815043274</v>
      </c>
    </row>
    <row r="2491" spans="1:6" ht="12.75">
      <c r="A2491" s="25"/>
      <c r="B2491" s="10" t="s">
        <v>379</v>
      </c>
      <c r="C2491" s="48" t="s">
        <v>33</v>
      </c>
      <c r="D2491" s="50">
        <v>3258.25</v>
      </c>
      <c r="E2491" s="24">
        <f>D2491*12</f>
        <v>39099</v>
      </c>
      <c r="F2491" s="24">
        <f t="shared" si="114"/>
        <v>0.7790010997943863</v>
      </c>
    </row>
    <row r="2492" spans="1:6" ht="12.75">
      <c r="A2492" s="25"/>
      <c r="B2492" s="10" t="s">
        <v>380</v>
      </c>
      <c r="C2492" s="48"/>
      <c r="D2492" s="23"/>
      <c r="E2492" s="23"/>
      <c r="F2492" s="23"/>
    </row>
    <row r="2493" spans="1:6" ht="12.75">
      <c r="A2493" s="25"/>
      <c r="B2493" s="10" t="s">
        <v>480</v>
      </c>
      <c r="C2493" s="48" t="s">
        <v>33</v>
      </c>
      <c r="D2493" s="50">
        <v>1372.35</v>
      </c>
      <c r="E2493" s="24">
        <f aca="true" t="shared" si="115" ref="E2493:E2500">D2493*12</f>
        <v>16468.199999999997</v>
      </c>
      <c r="F2493" s="24">
        <f t="shared" si="114"/>
        <v>0.3281093099985654</v>
      </c>
    </row>
    <row r="2494" spans="1:6" ht="12.75">
      <c r="A2494" s="25"/>
      <c r="B2494" s="10" t="s">
        <v>382</v>
      </c>
      <c r="C2494" s="48" t="s">
        <v>33</v>
      </c>
      <c r="D2494" s="50">
        <v>7355.05</v>
      </c>
      <c r="E2494" s="24">
        <f t="shared" si="115"/>
        <v>88260.6</v>
      </c>
      <c r="F2494" s="24">
        <f t="shared" si="114"/>
        <v>1.7584875436331466</v>
      </c>
    </row>
    <row r="2495" spans="1:6" ht="12.75">
      <c r="A2495" s="25"/>
      <c r="B2495" s="10" t="s">
        <v>43</v>
      </c>
      <c r="C2495" s="48" t="s">
        <v>33</v>
      </c>
      <c r="D2495" s="50">
        <v>8294.1</v>
      </c>
      <c r="E2495" s="24">
        <f t="shared" si="115"/>
        <v>99529.20000000001</v>
      </c>
      <c r="F2495" s="24">
        <f t="shared" si="114"/>
        <v>1.9830010041600916</v>
      </c>
    </row>
    <row r="2496" spans="1:6" ht="12.75">
      <c r="A2496" s="25"/>
      <c r="B2496" s="10" t="s">
        <v>383</v>
      </c>
      <c r="C2496" s="48" t="s">
        <v>33</v>
      </c>
      <c r="D2496" s="50">
        <v>252.79</v>
      </c>
      <c r="E2496" s="24">
        <f t="shared" si="115"/>
        <v>3033.48</v>
      </c>
      <c r="F2496" s="24">
        <f t="shared" si="114"/>
        <v>0.06043848324008989</v>
      </c>
    </row>
    <row r="2497" spans="1:6" ht="13.5" thickBot="1">
      <c r="A2497" s="25"/>
      <c r="B2497" s="10" t="s">
        <v>44</v>
      </c>
      <c r="C2497" s="48" t="s">
        <v>33</v>
      </c>
      <c r="D2497" s="50">
        <v>702.68</v>
      </c>
      <c r="E2497" s="24">
        <f t="shared" si="115"/>
        <v>8432.16</v>
      </c>
      <c r="F2497" s="24">
        <f t="shared" si="114"/>
        <v>0.16800076507435563</v>
      </c>
    </row>
    <row r="2498" spans="1:6" ht="13.5" thickBot="1">
      <c r="A2498" s="18"/>
      <c r="B2498" s="27" t="s">
        <v>45</v>
      </c>
      <c r="C2498" s="28" t="s">
        <v>33</v>
      </c>
      <c r="D2498" s="47">
        <v>46678.44</v>
      </c>
      <c r="E2498" s="21">
        <f t="shared" si="115"/>
        <v>560141.28</v>
      </c>
      <c r="F2498" s="21">
        <f t="shared" si="114"/>
        <v>11.160149189499354</v>
      </c>
    </row>
    <row r="2499" spans="1:6" ht="12.75">
      <c r="A2499" s="29" t="s">
        <v>14</v>
      </c>
      <c r="B2499" s="30" t="s">
        <v>373</v>
      </c>
      <c r="C2499" s="31" t="s">
        <v>33</v>
      </c>
      <c r="D2499" s="51">
        <v>3778.56</v>
      </c>
      <c r="E2499" s="32">
        <f t="shared" si="115"/>
        <v>45342.72</v>
      </c>
      <c r="F2499" s="32">
        <f t="shared" si="114"/>
        <v>0.9033997991679815</v>
      </c>
    </row>
    <row r="2500" spans="1:8" ht="12.75">
      <c r="A2500" s="29" t="s">
        <v>16</v>
      </c>
      <c r="B2500" s="30" t="s">
        <v>267</v>
      </c>
      <c r="C2500" s="31" t="s">
        <v>33</v>
      </c>
      <c r="D2500" s="51">
        <v>3794.98</v>
      </c>
      <c r="E2500" s="32">
        <f t="shared" si="115"/>
        <v>45539.76</v>
      </c>
      <c r="F2500" s="32">
        <f t="shared" si="114"/>
        <v>0.9073255869554822</v>
      </c>
      <c r="H2500" s="37"/>
    </row>
    <row r="2501" spans="1:6" ht="13.5" thickBot="1">
      <c r="A2501" s="29" t="s">
        <v>18</v>
      </c>
      <c r="B2501" s="30" t="s">
        <v>46</v>
      </c>
      <c r="C2501" s="31" t="s">
        <v>33</v>
      </c>
      <c r="D2501" s="33" t="s">
        <v>35</v>
      </c>
      <c r="E2501" s="33"/>
      <c r="F2501" s="33"/>
    </row>
    <row r="2502" spans="1:6" ht="17.25" customHeight="1" thickBot="1">
      <c r="A2502" s="18"/>
      <c r="B2502" s="20" t="s">
        <v>47</v>
      </c>
      <c r="C2502" s="34" t="s">
        <v>33</v>
      </c>
      <c r="D2502" s="52">
        <v>54251.98</v>
      </c>
      <c r="E2502" s="35">
        <f>D2502*12</f>
        <v>651023.76</v>
      </c>
      <c r="F2502" s="35">
        <f t="shared" si="114"/>
        <v>12.970874575622817</v>
      </c>
    </row>
    <row r="2503" spans="1:6" ht="14.25" customHeight="1" thickBot="1">
      <c r="A2503" s="29" t="s">
        <v>21</v>
      </c>
      <c r="B2503" s="30" t="s">
        <v>384</v>
      </c>
      <c r="C2503" s="31" t="s">
        <v>33</v>
      </c>
      <c r="D2503" s="51">
        <v>1627.56</v>
      </c>
      <c r="E2503" s="32">
        <f>D2503*12</f>
        <v>19530.72</v>
      </c>
      <c r="F2503" s="32">
        <f t="shared" si="114"/>
        <v>0.3891263807201262</v>
      </c>
    </row>
    <row r="2504" spans="1:6" ht="20.25" customHeight="1" thickBot="1">
      <c r="A2504" s="18" t="s">
        <v>23</v>
      </c>
      <c r="B2504" s="20" t="s">
        <v>48</v>
      </c>
      <c r="C2504" s="34" t="s">
        <v>33</v>
      </c>
      <c r="D2504" s="52">
        <v>55879.54</v>
      </c>
      <c r="E2504" s="35">
        <f>D2504*12</f>
        <v>670554.48</v>
      </c>
      <c r="F2504" s="35">
        <f t="shared" si="114"/>
        <v>13.360000956342944</v>
      </c>
    </row>
    <row r="2506" ht="31.5" customHeight="1">
      <c r="F2506" s="36" t="s">
        <v>248</v>
      </c>
    </row>
    <row r="2507" spans="1:4" s="2" customFormat="1" ht="15">
      <c r="A2507" s="61" t="s">
        <v>0</v>
      </c>
      <c r="B2507" s="61"/>
      <c r="C2507" s="61"/>
      <c r="D2507" s="61"/>
    </row>
    <row r="2508" spans="1:4" ht="12.75">
      <c r="A2508" s="62" t="s">
        <v>249</v>
      </c>
      <c r="B2508" s="62"/>
      <c r="C2508" s="62"/>
      <c r="D2508" s="62"/>
    </row>
    <row r="2509" spans="1:4" ht="13.5" customHeight="1">
      <c r="A2509" s="63" t="s">
        <v>2</v>
      </c>
      <c r="B2509" s="63"/>
      <c r="C2509" s="63"/>
      <c r="D2509" s="63"/>
    </row>
    <row r="2510" ht="12.75">
      <c r="A2510" s="3" t="s">
        <v>250</v>
      </c>
    </row>
    <row r="2511" ht="12.75">
      <c r="A2511" s="3" t="s">
        <v>182</v>
      </c>
    </row>
    <row r="2512" ht="12.75">
      <c r="A2512" s="4" t="s">
        <v>251</v>
      </c>
    </row>
    <row r="2513" spans="1:4" ht="11.25" customHeight="1">
      <c r="A2513" s="5" t="s">
        <v>6</v>
      </c>
      <c r="B2513" s="6" t="s">
        <v>7</v>
      </c>
      <c r="C2513" s="7" t="s">
        <v>8</v>
      </c>
      <c r="D2513" s="8">
        <v>243</v>
      </c>
    </row>
    <row r="2514" spans="1:4" ht="10.5" customHeight="1">
      <c r="A2514" s="9" t="s">
        <v>9</v>
      </c>
      <c r="B2514" s="10" t="s">
        <v>10</v>
      </c>
      <c r="C2514" s="11" t="s">
        <v>11</v>
      </c>
      <c r="D2514" s="12">
        <v>0</v>
      </c>
    </row>
    <row r="2515" spans="1:4" ht="10.5" customHeight="1">
      <c r="A2515" s="9" t="s">
        <v>12</v>
      </c>
      <c r="B2515" s="10" t="s">
        <v>13</v>
      </c>
      <c r="C2515" s="11" t="s">
        <v>8</v>
      </c>
      <c r="D2515" s="14">
        <v>1.18</v>
      </c>
    </row>
    <row r="2516" spans="1:4" ht="10.5" customHeight="1">
      <c r="A2516" s="9" t="s">
        <v>14</v>
      </c>
      <c r="B2516" s="10" t="s">
        <v>15</v>
      </c>
      <c r="C2516" s="11" t="s">
        <v>8</v>
      </c>
      <c r="D2516" s="14">
        <v>1.12</v>
      </c>
    </row>
    <row r="2517" spans="1:4" ht="10.5" customHeight="1">
      <c r="A2517" s="9" t="s">
        <v>16</v>
      </c>
      <c r="B2517" s="10" t="s">
        <v>17</v>
      </c>
      <c r="C2517" s="11" t="s">
        <v>8</v>
      </c>
      <c r="D2517" s="14">
        <v>0.76</v>
      </c>
    </row>
    <row r="2518" spans="1:4" ht="10.5" customHeight="1">
      <c r="A2518" s="9" t="s">
        <v>18</v>
      </c>
      <c r="B2518" s="10" t="s">
        <v>19</v>
      </c>
      <c r="C2518" s="11" t="s">
        <v>20</v>
      </c>
      <c r="D2518" s="12">
        <v>1440</v>
      </c>
    </row>
    <row r="2519" spans="1:4" ht="12.75">
      <c r="A2519" s="9" t="s">
        <v>21</v>
      </c>
      <c r="B2519" s="10" t="s">
        <v>22</v>
      </c>
      <c r="C2519" s="11" t="s">
        <v>20</v>
      </c>
      <c r="D2519" s="12">
        <v>0</v>
      </c>
    </row>
    <row r="2520" spans="1:4" ht="10.5" customHeight="1">
      <c r="A2520" s="9" t="s">
        <v>23</v>
      </c>
      <c r="B2520" s="10" t="s">
        <v>24</v>
      </c>
      <c r="C2520" s="11" t="s">
        <v>20</v>
      </c>
      <c r="D2520" s="12">
        <v>2244</v>
      </c>
    </row>
    <row r="2521" spans="1:4" ht="12.75">
      <c r="A2521" s="9" t="s">
        <v>25</v>
      </c>
      <c r="B2521" s="10" t="s">
        <v>26</v>
      </c>
      <c r="C2521" s="11" t="s">
        <v>20</v>
      </c>
      <c r="D2521" s="13">
        <v>599.3</v>
      </c>
    </row>
    <row r="2522" spans="1:4" ht="10.5" customHeight="1" thickBot="1">
      <c r="A2522" s="15"/>
      <c r="B2522" s="16"/>
      <c r="C2522" s="17"/>
      <c r="D2522" s="17"/>
    </row>
    <row r="2523" spans="1:6" ht="24.75" customHeight="1" thickBot="1">
      <c r="A2523" s="18" t="s">
        <v>27</v>
      </c>
      <c r="B2523" s="19" t="s">
        <v>28</v>
      </c>
      <c r="C2523" s="19" t="s">
        <v>29</v>
      </c>
      <c r="D2523" s="18" t="s">
        <v>30</v>
      </c>
      <c r="E2523" s="18" t="s">
        <v>264</v>
      </c>
      <c r="F2523" s="18" t="s">
        <v>265</v>
      </c>
    </row>
    <row r="2524" spans="1:6" ht="13.5" thickBot="1">
      <c r="A2524" s="18" t="s">
        <v>6</v>
      </c>
      <c r="B2524" s="20" t="s">
        <v>31</v>
      </c>
      <c r="C2524" s="46"/>
      <c r="D2524" s="47">
        <v>9812.63</v>
      </c>
      <c r="E2524" s="21">
        <f aca="true" t="shared" si="116" ref="E2524:E2531">D2524*12</f>
        <v>117751.56</v>
      </c>
      <c r="F2524" s="21">
        <f>D2524/4184.3</f>
        <v>2.3451067084100083</v>
      </c>
    </row>
    <row r="2525" spans="1:6" ht="12.75">
      <c r="A2525" s="11"/>
      <c r="B2525" s="10" t="s">
        <v>32</v>
      </c>
      <c r="C2525" s="48" t="s">
        <v>33</v>
      </c>
      <c r="D2525" s="50">
        <v>4913.59</v>
      </c>
      <c r="E2525" s="22">
        <f t="shared" si="116"/>
        <v>58963.08</v>
      </c>
      <c r="F2525" s="22">
        <f aca="true" t="shared" si="117" ref="F2525:F2552">D2525/4184.3</f>
        <v>1.1742919962717777</v>
      </c>
    </row>
    <row r="2526" spans="1:6" ht="12.75">
      <c r="A2526" s="11"/>
      <c r="B2526" s="10" t="s">
        <v>34</v>
      </c>
      <c r="C2526" s="48" t="s">
        <v>33</v>
      </c>
      <c r="D2526" s="49">
        <v>1983.62</v>
      </c>
      <c r="E2526" s="22">
        <f t="shared" si="116"/>
        <v>23803.44</v>
      </c>
      <c r="F2526" s="22">
        <f t="shared" si="117"/>
        <v>0.4740625672155438</v>
      </c>
    </row>
    <row r="2527" spans="1:6" ht="12.75">
      <c r="A2527" s="11"/>
      <c r="B2527" s="10" t="s">
        <v>374</v>
      </c>
      <c r="C2527" s="48" t="s">
        <v>33</v>
      </c>
      <c r="D2527" s="49">
        <v>1776.05</v>
      </c>
      <c r="E2527" s="22">
        <f t="shared" si="116"/>
        <v>21312.6</v>
      </c>
      <c r="F2527" s="22">
        <f t="shared" si="117"/>
        <v>0.4244557034629448</v>
      </c>
    </row>
    <row r="2528" spans="1:8" ht="12.75">
      <c r="A2528" s="11"/>
      <c r="B2528" s="10" t="s">
        <v>375</v>
      </c>
      <c r="C2528" s="48" t="s">
        <v>33</v>
      </c>
      <c r="D2528" s="49">
        <v>83.73</v>
      </c>
      <c r="E2528" s="22">
        <f t="shared" si="116"/>
        <v>1004.76</v>
      </c>
      <c r="F2528" s="22">
        <f t="shared" si="117"/>
        <v>0.020010515498410725</v>
      </c>
      <c r="H2528" s="38"/>
    </row>
    <row r="2529" spans="1:6" ht="12.75">
      <c r="A2529" s="11"/>
      <c r="B2529" s="10" t="s">
        <v>36</v>
      </c>
      <c r="C2529" s="48" t="s">
        <v>33</v>
      </c>
      <c r="D2529" s="50">
        <v>185.26</v>
      </c>
      <c r="E2529" s="24">
        <f t="shared" si="116"/>
        <v>2223.12</v>
      </c>
      <c r="F2529" s="24">
        <f t="shared" si="117"/>
        <v>0.044275028081160524</v>
      </c>
    </row>
    <row r="2530" spans="1:6" ht="13.5" thickBot="1">
      <c r="A2530" s="11"/>
      <c r="B2530" s="10" t="s">
        <v>376</v>
      </c>
      <c r="C2530" s="48" t="s">
        <v>33</v>
      </c>
      <c r="D2530" s="49">
        <v>870.38</v>
      </c>
      <c r="E2530" s="22">
        <f t="shared" si="116"/>
        <v>10444.56</v>
      </c>
      <c r="F2530" s="22">
        <f t="shared" si="117"/>
        <v>0.2080108978801711</v>
      </c>
    </row>
    <row r="2531" spans="1:6" ht="13.5" thickBot="1">
      <c r="A2531" s="18" t="s">
        <v>9</v>
      </c>
      <c r="B2531" s="20" t="s">
        <v>37</v>
      </c>
      <c r="C2531" s="46"/>
      <c r="D2531" s="47">
        <v>15173.51</v>
      </c>
      <c r="E2531" s="21">
        <f t="shared" si="116"/>
        <v>182082.12</v>
      </c>
      <c r="F2531" s="21">
        <f t="shared" si="117"/>
        <v>3.6262959156848216</v>
      </c>
    </row>
    <row r="2532" spans="1:6" ht="12.75">
      <c r="A2532" s="25"/>
      <c r="B2532" s="26" t="s">
        <v>38</v>
      </c>
      <c r="C2532" s="48"/>
      <c r="D2532" s="23"/>
      <c r="E2532" s="23"/>
      <c r="F2532" s="23"/>
    </row>
    <row r="2533" spans="1:6" ht="12.75">
      <c r="A2533" s="25"/>
      <c r="B2533" s="10" t="s">
        <v>481</v>
      </c>
      <c r="C2533" s="48" t="s">
        <v>33</v>
      </c>
      <c r="D2533" s="50">
        <v>9737.02</v>
      </c>
      <c r="E2533" s="24">
        <f>D2533*12</f>
        <v>116844.24</v>
      </c>
      <c r="F2533" s="24">
        <f t="shared" si="117"/>
        <v>2.3270367803455776</v>
      </c>
    </row>
    <row r="2534" spans="1:6" ht="12.75">
      <c r="A2534" s="25"/>
      <c r="B2534" s="26" t="s">
        <v>39</v>
      </c>
      <c r="C2534" s="48"/>
      <c r="D2534" s="23"/>
      <c r="E2534" s="23"/>
      <c r="F2534" s="23"/>
    </row>
    <row r="2535" spans="1:6" ht="12.75">
      <c r="A2535" s="25"/>
      <c r="B2535" s="10" t="s">
        <v>482</v>
      </c>
      <c r="C2535" s="48" t="s">
        <v>33</v>
      </c>
      <c r="D2535" s="50">
        <v>4789.49</v>
      </c>
      <c r="E2535" s="24">
        <f>D2535*12</f>
        <v>57473.88</v>
      </c>
      <c r="F2535" s="24">
        <f t="shared" si="117"/>
        <v>1.144633510981526</v>
      </c>
    </row>
    <row r="2536" spans="1:6" ht="12.75">
      <c r="A2536" s="25"/>
      <c r="B2536" s="10" t="s">
        <v>40</v>
      </c>
      <c r="C2536" s="48" t="s">
        <v>33</v>
      </c>
      <c r="D2536" s="50">
        <v>329</v>
      </c>
      <c r="E2536" s="24">
        <f>D2536*12</f>
        <v>3948</v>
      </c>
      <c r="F2536" s="24">
        <f t="shared" si="117"/>
        <v>0.07862724948019979</v>
      </c>
    </row>
    <row r="2537" spans="1:6" ht="13.5" thickBot="1">
      <c r="A2537" s="25"/>
      <c r="B2537" s="10" t="s">
        <v>41</v>
      </c>
      <c r="C2537" s="48" t="s">
        <v>33</v>
      </c>
      <c r="D2537" s="50">
        <v>318.01</v>
      </c>
      <c r="E2537" s="24">
        <f>D2537*12</f>
        <v>3816.12</v>
      </c>
      <c r="F2537" s="24">
        <f t="shared" si="117"/>
        <v>0.07600076476352077</v>
      </c>
    </row>
    <row r="2538" spans="1:6" ht="13.5" thickBot="1">
      <c r="A2538" s="18" t="s">
        <v>12</v>
      </c>
      <c r="B2538" s="20" t="s">
        <v>42</v>
      </c>
      <c r="C2538" s="46"/>
      <c r="D2538" s="47">
        <v>7097.84</v>
      </c>
      <c r="E2538" s="21">
        <f>D2538*12</f>
        <v>85174.08</v>
      </c>
      <c r="F2538" s="21">
        <f t="shared" si="117"/>
        <v>1.696302846354229</v>
      </c>
    </row>
    <row r="2539" spans="1:6" ht="12.75">
      <c r="A2539" s="25"/>
      <c r="B2539" s="10" t="s">
        <v>379</v>
      </c>
      <c r="C2539" s="48" t="s">
        <v>33</v>
      </c>
      <c r="D2539" s="50">
        <v>3259.57</v>
      </c>
      <c r="E2539" s="24">
        <f>D2539*12</f>
        <v>39114.840000000004</v>
      </c>
      <c r="F2539" s="24">
        <f t="shared" si="117"/>
        <v>0.77900007169658</v>
      </c>
    </row>
    <row r="2540" spans="1:6" ht="12.75">
      <c r="A2540" s="25"/>
      <c r="B2540" s="10" t="s">
        <v>380</v>
      </c>
      <c r="C2540" s="48"/>
      <c r="D2540" s="23"/>
      <c r="E2540" s="23"/>
      <c r="F2540" s="23"/>
    </row>
    <row r="2541" spans="1:6" ht="12.75">
      <c r="A2541" s="25"/>
      <c r="B2541" s="10" t="s">
        <v>483</v>
      </c>
      <c r="C2541" s="48" t="s">
        <v>33</v>
      </c>
      <c r="D2541" s="50">
        <v>1170.11</v>
      </c>
      <c r="E2541" s="24">
        <f>D2541*12</f>
        <v>14041.32</v>
      </c>
      <c r="F2541" s="24">
        <f t="shared" si="117"/>
        <v>0.27964295103123576</v>
      </c>
    </row>
    <row r="2542" spans="1:6" ht="12.75">
      <c r="A2542" s="25"/>
      <c r="B2542" s="10" t="s">
        <v>382</v>
      </c>
      <c r="C2542" s="48" t="s">
        <v>33</v>
      </c>
      <c r="D2542" s="50">
        <v>1965.2</v>
      </c>
      <c r="E2542" s="24">
        <f>D2542*12</f>
        <v>23582.4</v>
      </c>
      <c r="F2542" s="24">
        <f t="shared" si="117"/>
        <v>0.4696603971990536</v>
      </c>
    </row>
    <row r="2543" spans="1:6" ht="12.75">
      <c r="A2543" s="25"/>
      <c r="B2543" s="10" t="s">
        <v>43</v>
      </c>
      <c r="C2543" s="48" t="s">
        <v>33</v>
      </c>
      <c r="D2543" s="23" t="s">
        <v>35</v>
      </c>
      <c r="E2543" s="24"/>
      <c r="F2543" s="24"/>
    </row>
    <row r="2544" spans="1:6" ht="12.75">
      <c r="A2544" s="25"/>
      <c r="B2544" s="10" t="s">
        <v>383</v>
      </c>
      <c r="C2544" s="48" t="s">
        <v>33</v>
      </c>
      <c r="D2544" s="23" t="s">
        <v>35</v>
      </c>
      <c r="E2544" s="24"/>
      <c r="F2544" s="24"/>
    </row>
    <row r="2545" spans="1:6" ht="13.5" thickBot="1">
      <c r="A2545" s="25"/>
      <c r="B2545" s="10" t="s">
        <v>44</v>
      </c>
      <c r="C2545" s="48" t="s">
        <v>33</v>
      </c>
      <c r="D2545" s="50">
        <v>702.96</v>
      </c>
      <c r="E2545" s="24">
        <f>D2545*12</f>
        <v>8435.52</v>
      </c>
      <c r="F2545" s="24">
        <f t="shared" si="117"/>
        <v>0.1679994264273594</v>
      </c>
    </row>
    <row r="2546" spans="1:6" ht="13.5" thickBot="1">
      <c r="A2546" s="18"/>
      <c r="B2546" s="27" t="s">
        <v>45</v>
      </c>
      <c r="C2546" s="28" t="s">
        <v>33</v>
      </c>
      <c r="D2546" s="47">
        <v>32083.98</v>
      </c>
      <c r="E2546" s="21">
        <f>D2546*12</f>
        <v>385007.76</v>
      </c>
      <c r="F2546" s="21">
        <f t="shared" si="117"/>
        <v>7.667705470449059</v>
      </c>
    </row>
    <row r="2547" spans="1:6" ht="12.75">
      <c r="A2547" s="29" t="s">
        <v>14</v>
      </c>
      <c r="B2547" s="30" t="s">
        <v>373</v>
      </c>
      <c r="C2547" s="31" t="s">
        <v>33</v>
      </c>
      <c r="D2547" s="51">
        <v>3780.1</v>
      </c>
      <c r="E2547" s="32">
        <f>D2547*12</f>
        <v>45361.2</v>
      </c>
      <c r="F2547" s="32">
        <f t="shared" si="117"/>
        <v>0.9034008077814688</v>
      </c>
    </row>
    <row r="2548" spans="1:6" ht="12.75">
      <c r="A2548" s="29" t="s">
        <v>16</v>
      </c>
      <c r="B2548" s="30" t="s">
        <v>267</v>
      </c>
      <c r="C2548" s="31" t="s">
        <v>33</v>
      </c>
      <c r="D2548" s="51">
        <v>8335.13</v>
      </c>
      <c r="E2548" s="32">
        <f>D2548*12</f>
        <v>100021.56</v>
      </c>
      <c r="F2548" s="32">
        <f t="shared" si="117"/>
        <v>1.9920010515498408</v>
      </c>
    </row>
    <row r="2549" spans="1:6" ht="13.5" thickBot="1">
      <c r="A2549" s="29" t="s">
        <v>18</v>
      </c>
      <c r="B2549" s="30" t="s">
        <v>46</v>
      </c>
      <c r="C2549" s="31" t="s">
        <v>33</v>
      </c>
      <c r="D2549" s="33" t="s">
        <v>35</v>
      </c>
      <c r="E2549" s="33"/>
      <c r="F2549" s="33"/>
    </row>
    <row r="2550" spans="1:6" ht="17.25" customHeight="1" thickBot="1">
      <c r="A2550" s="18"/>
      <c r="B2550" s="20" t="s">
        <v>47</v>
      </c>
      <c r="C2550" s="34" t="s">
        <v>33</v>
      </c>
      <c r="D2550" s="52">
        <v>44199.2</v>
      </c>
      <c r="E2550" s="35">
        <f>D2550*12</f>
        <v>530390.3999999999</v>
      </c>
      <c r="F2550" s="35">
        <f t="shared" si="117"/>
        <v>10.563104939894366</v>
      </c>
    </row>
    <row r="2551" spans="1:6" ht="14.25" customHeight="1" thickBot="1">
      <c r="A2551" s="29" t="s">
        <v>21</v>
      </c>
      <c r="B2551" s="30" t="s">
        <v>384</v>
      </c>
      <c r="C2551" s="31" t="s">
        <v>33</v>
      </c>
      <c r="D2551" s="51">
        <v>1325.98</v>
      </c>
      <c r="E2551" s="32">
        <f>D2551*12</f>
        <v>15911.76</v>
      </c>
      <c r="F2551" s="32">
        <f t="shared" si="117"/>
        <v>0.316894104151232</v>
      </c>
    </row>
    <row r="2552" spans="1:6" ht="20.25" customHeight="1" thickBot="1">
      <c r="A2552" s="18" t="s">
        <v>23</v>
      </c>
      <c r="B2552" s="20" t="s">
        <v>48</v>
      </c>
      <c r="C2552" s="34" t="s">
        <v>33</v>
      </c>
      <c r="D2552" s="52">
        <v>45525.18</v>
      </c>
      <c r="E2552" s="35">
        <f>D2552*12</f>
        <v>546302.16</v>
      </c>
      <c r="F2552" s="35">
        <f t="shared" si="117"/>
        <v>10.879999044045599</v>
      </c>
    </row>
    <row r="2554" ht="31.5" customHeight="1">
      <c r="F2554" s="36" t="s">
        <v>252</v>
      </c>
    </row>
    <row r="2555" spans="1:4" s="2" customFormat="1" ht="15">
      <c r="A2555" s="61" t="s">
        <v>0</v>
      </c>
      <c r="B2555" s="61"/>
      <c r="C2555" s="61"/>
      <c r="D2555" s="61"/>
    </row>
    <row r="2556" spans="1:4" ht="12.75">
      <c r="A2556" s="62" t="s">
        <v>253</v>
      </c>
      <c r="B2556" s="62"/>
      <c r="C2556" s="62"/>
      <c r="D2556" s="62"/>
    </row>
    <row r="2557" spans="1:4" ht="13.5" customHeight="1">
      <c r="A2557" s="63" t="s">
        <v>2</v>
      </c>
      <c r="B2557" s="63"/>
      <c r="C2557" s="63"/>
      <c r="D2557" s="63"/>
    </row>
    <row r="2558" ht="12.75">
      <c r="A2558" s="3" t="s">
        <v>254</v>
      </c>
    </row>
    <row r="2559" ht="12.75">
      <c r="A2559" s="3" t="s">
        <v>182</v>
      </c>
    </row>
    <row r="2560" ht="12.75">
      <c r="A2560" s="4" t="s">
        <v>255</v>
      </c>
    </row>
    <row r="2561" spans="1:4" ht="11.25" customHeight="1">
      <c r="A2561" s="5" t="s">
        <v>6</v>
      </c>
      <c r="B2561" s="6" t="s">
        <v>7</v>
      </c>
      <c r="C2561" s="7" t="s">
        <v>8</v>
      </c>
      <c r="D2561" s="8">
        <v>179</v>
      </c>
    </row>
    <row r="2562" spans="1:4" ht="10.5" customHeight="1">
      <c r="A2562" s="9" t="s">
        <v>9</v>
      </c>
      <c r="B2562" s="10" t="s">
        <v>10</v>
      </c>
      <c r="C2562" s="11" t="s">
        <v>11</v>
      </c>
      <c r="D2562" s="12">
        <v>0</v>
      </c>
    </row>
    <row r="2563" spans="1:4" ht="10.5" customHeight="1">
      <c r="A2563" s="9" t="s">
        <v>12</v>
      </c>
      <c r="B2563" s="10" t="s">
        <v>13</v>
      </c>
      <c r="C2563" s="11" t="s">
        <v>8</v>
      </c>
      <c r="D2563" s="14">
        <v>0.82</v>
      </c>
    </row>
    <row r="2564" spans="1:4" ht="10.5" customHeight="1">
      <c r="A2564" s="9" t="s">
        <v>14</v>
      </c>
      <c r="B2564" s="10" t="s">
        <v>15</v>
      </c>
      <c r="C2564" s="11" t="s">
        <v>8</v>
      </c>
      <c r="D2564" s="14">
        <v>0.53</v>
      </c>
    </row>
    <row r="2565" spans="1:4" ht="10.5" customHeight="1">
      <c r="A2565" s="9" t="s">
        <v>16</v>
      </c>
      <c r="B2565" s="10" t="s">
        <v>17</v>
      </c>
      <c r="C2565" s="11" t="s">
        <v>8</v>
      </c>
      <c r="D2565" s="14">
        <v>0.46</v>
      </c>
    </row>
    <row r="2566" spans="1:4" ht="10.5" customHeight="1">
      <c r="A2566" s="9" t="s">
        <v>18</v>
      </c>
      <c r="B2566" s="10" t="s">
        <v>19</v>
      </c>
      <c r="C2566" s="11" t="s">
        <v>20</v>
      </c>
      <c r="D2566" s="13">
        <v>384.4</v>
      </c>
    </row>
    <row r="2567" spans="1:4" ht="12.75">
      <c r="A2567" s="9" t="s">
        <v>21</v>
      </c>
      <c r="B2567" s="10" t="s">
        <v>22</v>
      </c>
      <c r="C2567" s="11" t="s">
        <v>20</v>
      </c>
      <c r="D2567" s="12">
        <v>0</v>
      </c>
    </row>
    <row r="2568" spans="1:4" ht="10.5" customHeight="1">
      <c r="A2568" s="9" t="s">
        <v>23</v>
      </c>
      <c r="B2568" s="10" t="s">
        <v>24</v>
      </c>
      <c r="C2568" s="11" t="s">
        <v>20</v>
      </c>
      <c r="D2568" s="13">
        <v>2684.5</v>
      </c>
    </row>
    <row r="2569" spans="1:4" ht="12.75">
      <c r="A2569" s="9" t="s">
        <v>25</v>
      </c>
      <c r="B2569" s="10" t="s">
        <v>26</v>
      </c>
      <c r="C2569" s="11" t="s">
        <v>20</v>
      </c>
      <c r="D2569" s="13">
        <v>361.8</v>
      </c>
    </row>
    <row r="2570" spans="1:4" ht="10.5" customHeight="1" thickBot="1">
      <c r="A2570" s="15"/>
      <c r="B2570" s="16"/>
      <c r="C2570" s="17"/>
      <c r="D2570" s="17"/>
    </row>
    <row r="2571" spans="1:6" ht="24.75" customHeight="1" thickBot="1">
      <c r="A2571" s="18" t="s">
        <v>27</v>
      </c>
      <c r="B2571" s="19" t="s">
        <v>28</v>
      </c>
      <c r="C2571" s="19" t="s">
        <v>29</v>
      </c>
      <c r="D2571" s="18" t="s">
        <v>30</v>
      </c>
      <c r="E2571" s="18" t="s">
        <v>264</v>
      </c>
      <c r="F2571" s="18" t="s">
        <v>265</v>
      </c>
    </row>
    <row r="2572" spans="1:6" ht="13.5" thickBot="1">
      <c r="A2572" s="18" t="s">
        <v>6</v>
      </c>
      <c r="B2572" s="20" t="s">
        <v>31</v>
      </c>
      <c r="C2572" s="46"/>
      <c r="D2572" s="47">
        <v>8189.92</v>
      </c>
      <c r="E2572" s="21">
        <f aca="true" t="shared" si="118" ref="E2572:E2579">D2572*12</f>
        <v>98279.04000000001</v>
      </c>
      <c r="F2572" s="21">
        <f>D2572/2799.7</f>
        <v>2.9252848519484234</v>
      </c>
    </row>
    <row r="2573" spans="1:6" ht="12.75">
      <c r="A2573" s="11"/>
      <c r="B2573" s="10" t="s">
        <v>32</v>
      </c>
      <c r="C2573" s="48" t="s">
        <v>33</v>
      </c>
      <c r="D2573" s="49">
        <v>3068.36</v>
      </c>
      <c r="E2573" s="22">
        <f t="shared" si="118"/>
        <v>36820.32</v>
      </c>
      <c r="F2573" s="22">
        <f aca="true" t="shared" si="119" ref="F2573:F2600">D2573/2799.7</f>
        <v>1.095960281458728</v>
      </c>
    </row>
    <row r="2574" spans="1:6" ht="12.75">
      <c r="A2574" s="11"/>
      <c r="B2574" s="10" t="s">
        <v>34</v>
      </c>
      <c r="C2574" s="48" t="s">
        <v>33</v>
      </c>
      <c r="D2574" s="49">
        <v>1489.7</v>
      </c>
      <c r="E2574" s="22">
        <f t="shared" si="118"/>
        <v>17876.4</v>
      </c>
      <c r="F2574" s="22">
        <f t="shared" si="119"/>
        <v>0.5320927242204523</v>
      </c>
    </row>
    <row r="2575" spans="1:6" ht="12.75">
      <c r="A2575" s="11"/>
      <c r="B2575" s="10" t="s">
        <v>374</v>
      </c>
      <c r="C2575" s="48" t="s">
        <v>33</v>
      </c>
      <c r="D2575" s="49">
        <v>2526.54</v>
      </c>
      <c r="E2575" s="22">
        <f t="shared" si="118"/>
        <v>30318.48</v>
      </c>
      <c r="F2575" s="22">
        <f t="shared" si="119"/>
        <v>0.9024324034718006</v>
      </c>
    </row>
    <row r="2576" spans="1:6" ht="12.75">
      <c r="A2576" s="11"/>
      <c r="B2576" s="10" t="s">
        <v>375</v>
      </c>
      <c r="C2576" s="48" t="s">
        <v>33</v>
      </c>
      <c r="D2576" s="50">
        <v>725.12</v>
      </c>
      <c r="E2576" s="22">
        <f t="shared" si="118"/>
        <v>8701.44</v>
      </c>
      <c r="F2576" s="22">
        <f t="shared" si="119"/>
        <v>0.258999178483409</v>
      </c>
    </row>
    <row r="2577" spans="1:6" ht="12.75">
      <c r="A2577" s="11"/>
      <c r="B2577" s="10" t="s">
        <v>36</v>
      </c>
      <c r="C2577" s="48" t="s">
        <v>33</v>
      </c>
      <c r="D2577" s="50">
        <v>128.74</v>
      </c>
      <c r="E2577" s="24">
        <f t="shared" si="118"/>
        <v>1544.88</v>
      </c>
      <c r="F2577" s="24">
        <f t="shared" si="119"/>
        <v>0.04598349823195343</v>
      </c>
    </row>
    <row r="2578" spans="1:6" ht="13.5" thickBot="1">
      <c r="A2578" s="11"/>
      <c r="B2578" s="10" t="s">
        <v>376</v>
      </c>
      <c r="C2578" s="48" t="s">
        <v>33</v>
      </c>
      <c r="D2578" s="49">
        <v>251.47</v>
      </c>
      <c r="E2578" s="22">
        <f t="shared" si="118"/>
        <v>3017.64</v>
      </c>
      <c r="F2578" s="22">
        <f t="shared" si="119"/>
        <v>0.08982033789334572</v>
      </c>
    </row>
    <row r="2579" spans="1:6" ht="13.5" thickBot="1">
      <c r="A2579" s="18" t="s">
        <v>9</v>
      </c>
      <c r="B2579" s="20" t="s">
        <v>37</v>
      </c>
      <c r="C2579" s="46"/>
      <c r="D2579" s="47">
        <v>7882.73</v>
      </c>
      <c r="E2579" s="21">
        <f t="shared" si="118"/>
        <v>94592.76</v>
      </c>
      <c r="F2579" s="21">
        <f t="shared" si="119"/>
        <v>2.815562381683752</v>
      </c>
    </row>
    <row r="2580" spans="1:6" ht="12.75">
      <c r="A2580" s="25"/>
      <c r="B2580" s="26" t="s">
        <v>38</v>
      </c>
      <c r="C2580" s="48"/>
      <c r="D2580" s="23"/>
      <c r="E2580" s="23"/>
      <c r="F2580" s="23"/>
    </row>
    <row r="2581" spans="1:6" ht="12.75">
      <c r="A2581" s="25"/>
      <c r="B2581" s="10" t="s">
        <v>451</v>
      </c>
      <c r="C2581" s="48" t="s">
        <v>33</v>
      </c>
      <c r="D2581" s="50">
        <v>4607.7</v>
      </c>
      <c r="E2581" s="24">
        <f>D2581*12</f>
        <v>55292.399999999994</v>
      </c>
      <c r="F2581" s="24">
        <f t="shared" si="119"/>
        <v>1.645783476801086</v>
      </c>
    </row>
    <row r="2582" spans="1:6" ht="12.75">
      <c r="A2582" s="25"/>
      <c r="B2582" s="26" t="s">
        <v>39</v>
      </c>
      <c r="C2582" s="48"/>
      <c r="D2582" s="23"/>
      <c r="E2582" s="23"/>
      <c r="F2582" s="23"/>
    </row>
    <row r="2583" spans="1:6" ht="12.75">
      <c r="A2583" s="25"/>
      <c r="B2583" s="10" t="s">
        <v>477</v>
      </c>
      <c r="C2583" s="48" t="s">
        <v>33</v>
      </c>
      <c r="D2583" s="50">
        <v>2898.9</v>
      </c>
      <c r="E2583" s="24">
        <f>D2583*12</f>
        <v>34786.8</v>
      </c>
      <c r="F2583" s="24">
        <f t="shared" si="119"/>
        <v>1.035432367753688</v>
      </c>
    </row>
    <row r="2584" spans="1:6" ht="12.75">
      <c r="A2584" s="25"/>
      <c r="B2584" s="10" t="s">
        <v>40</v>
      </c>
      <c r="C2584" s="48" t="s">
        <v>33</v>
      </c>
      <c r="D2584" s="50">
        <v>163.35</v>
      </c>
      <c r="E2584" s="24">
        <f>D2584*12</f>
        <v>1960.1999999999998</v>
      </c>
      <c r="F2584" s="24">
        <f t="shared" si="119"/>
        <v>0.05834553702182377</v>
      </c>
    </row>
    <row r="2585" spans="1:6" ht="13.5" thickBot="1">
      <c r="A2585" s="25"/>
      <c r="B2585" s="10" t="s">
        <v>41</v>
      </c>
      <c r="C2585" s="48" t="s">
        <v>33</v>
      </c>
      <c r="D2585" s="50">
        <v>212.78</v>
      </c>
      <c r="E2585" s="24">
        <f>D2585*12</f>
        <v>2553.36</v>
      </c>
      <c r="F2585" s="24">
        <f t="shared" si="119"/>
        <v>0.07600100010715434</v>
      </c>
    </row>
    <row r="2586" spans="1:6" ht="13.5" thickBot="1">
      <c r="A2586" s="18" t="s">
        <v>12</v>
      </c>
      <c r="B2586" s="20" t="s">
        <v>42</v>
      </c>
      <c r="C2586" s="46"/>
      <c r="D2586" s="47">
        <v>5394.64</v>
      </c>
      <c r="E2586" s="21">
        <f>D2586*12</f>
        <v>64735.68000000001</v>
      </c>
      <c r="F2586" s="21">
        <f t="shared" si="119"/>
        <v>1.926863592527771</v>
      </c>
    </row>
    <row r="2587" spans="1:6" ht="12.75">
      <c r="A2587" s="25"/>
      <c r="B2587" s="10" t="s">
        <v>379</v>
      </c>
      <c r="C2587" s="48" t="s">
        <v>33</v>
      </c>
      <c r="D2587" s="50">
        <v>2180.97</v>
      </c>
      <c r="E2587" s="24">
        <f>D2587*12</f>
        <v>26171.64</v>
      </c>
      <c r="F2587" s="24">
        <f t="shared" si="119"/>
        <v>0.7790013215701682</v>
      </c>
    </row>
    <row r="2588" spans="1:6" ht="12.75">
      <c r="A2588" s="25"/>
      <c r="B2588" s="10" t="s">
        <v>380</v>
      </c>
      <c r="C2588" s="48"/>
      <c r="D2588" s="23"/>
      <c r="E2588" s="23"/>
      <c r="F2588" s="23"/>
    </row>
    <row r="2589" spans="1:6" ht="12.75">
      <c r="A2589" s="25"/>
      <c r="B2589" s="10" t="s">
        <v>484</v>
      </c>
      <c r="C2589" s="48" t="s">
        <v>33</v>
      </c>
      <c r="D2589" s="50">
        <v>861.93</v>
      </c>
      <c r="E2589" s="24">
        <f>D2589*12</f>
        <v>10343.16</v>
      </c>
      <c r="F2589" s="24">
        <f t="shared" si="119"/>
        <v>0.307865128406615</v>
      </c>
    </row>
    <row r="2590" spans="1:6" ht="12.75">
      <c r="A2590" s="25"/>
      <c r="B2590" s="10" t="s">
        <v>382</v>
      </c>
      <c r="C2590" s="48" t="s">
        <v>33</v>
      </c>
      <c r="D2590" s="50">
        <v>1881.39</v>
      </c>
      <c r="E2590" s="24">
        <f>D2590*12</f>
        <v>22576.68</v>
      </c>
      <c r="F2590" s="24">
        <f t="shared" si="119"/>
        <v>0.6719969996785371</v>
      </c>
    </row>
    <row r="2591" spans="1:6" ht="12.75">
      <c r="A2591" s="25"/>
      <c r="B2591" s="10" t="s">
        <v>43</v>
      </c>
      <c r="C2591" s="48" t="s">
        <v>33</v>
      </c>
      <c r="D2591" s="23" t="s">
        <v>35</v>
      </c>
      <c r="E2591" s="24"/>
      <c r="F2591" s="24"/>
    </row>
    <row r="2592" spans="1:6" ht="12.75">
      <c r="A2592" s="25"/>
      <c r="B2592" s="10" t="s">
        <v>383</v>
      </c>
      <c r="C2592" s="48" t="s">
        <v>33</v>
      </c>
      <c r="D2592" s="23" t="s">
        <v>35</v>
      </c>
      <c r="E2592" s="24"/>
      <c r="F2592" s="24"/>
    </row>
    <row r="2593" spans="1:6" ht="13.5" thickBot="1">
      <c r="A2593" s="25"/>
      <c r="B2593" s="10" t="s">
        <v>44</v>
      </c>
      <c r="C2593" s="48" t="s">
        <v>33</v>
      </c>
      <c r="D2593" s="50">
        <v>470.35</v>
      </c>
      <c r="E2593" s="24">
        <f>D2593*12</f>
        <v>5644.200000000001</v>
      </c>
      <c r="F2593" s="24">
        <f t="shared" si="119"/>
        <v>0.16800014287245063</v>
      </c>
    </row>
    <row r="2594" spans="1:6" ht="13.5" thickBot="1">
      <c r="A2594" s="18"/>
      <c r="B2594" s="27" t="s">
        <v>45</v>
      </c>
      <c r="C2594" s="28" t="s">
        <v>33</v>
      </c>
      <c r="D2594" s="47">
        <v>21467.28</v>
      </c>
      <c r="E2594" s="21">
        <f>D2594*12</f>
        <v>257607.36</v>
      </c>
      <c r="F2594" s="21">
        <f t="shared" si="119"/>
        <v>7.66770725434868</v>
      </c>
    </row>
    <row r="2595" spans="1:6" ht="12.75">
      <c r="A2595" s="29" t="s">
        <v>14</v>
      </c>
      <c r="B2595" s="30" t="s">
        <v>373</v>
      </c>
      <c r="C2595" s="31" t="s">
        <v>33</v>
      </c>
      <c r="D2595" s="51">
        <v>2529.25</v>
      </c>
      <c r="E2595" s="32">
        <f>D2595*12</f>
        <v>30351</v>
      </c>
      <c r="F2595" s="32">
        <f t="shared" si="119"/>
        <v>0.9034003643247491</v>
      </c>
    </row>
    <row r="2596" spans="1:6" ht="12.75">
      <c r="A2596" s="29" t="s">
        <v>16</v>
      </c>
      <c r="B2596" s="30" t="s">
        <v>267</v>
      </c>
      <c r="C2596" s="31" t="s">
        <v>33</v>
      </c>
      <c r="D2596" s="51">
        <v>5577</v>
      </c>
      <c r="E2596" s="32">
        <f>D2596*12</f>
        <v>66924</v>
      </c>
      <c r="F2596" s="32">
        <f t="shared" si="119"/>
        <v>1.9919991427652963</v>
      </c>
    </row>
    <row r="2597" spans="1:6" ht="13.5" thickBot="1">
      <c r="A2597" s="29" t="s">
        <v>18</v>
      </c>
      <c r="B2597" s="30" t="s">
        <v>46</v>
      </c>
      <c r="C2597" s="31" t="s">
        <v>33</v>
      </c>
      <c r="D2597" s="33" t="s">
        <v>35</v>
      </c>
      <c r="E2597" s="33"/>
      <c r="F2597" s="33"/>
    </row>
    <row r="2598" spans="1:6" ht="17.25" customHeight="1" thickBot="1">
      <c r="A2598" s="18"/>
      <c r="B2598" s="20" t="s">
        <v>47</v>
      </c>
      <c r="C2598" s="34" t="s">
        <v>33</v>
      </c>
      <c r="D2598" s="52">
        <v>29573.53</v>
      </c>
      <c r="E2598" s="35">
        <f>D2598*12</f>
        <v>354882.36</v>
      </c>
      <c r="F2598" s="35">
        <f t="shared" si="119"/>
        <v>10.563106761438727</v>
      </c>
    </row>
    <row r="2599" spans="1:6" ht="14.25" customHeight="1" thickBot="1">
      <c r="A2599" s="29" t="s">
        <v>21</v>
      </c>
      <c r="B2599" s="30" t="s">
        <v>384</v>
      </c>
      <c r="C2599" s="31" t="s">
        <v>33</v>
      </c>
      <c r="D2599" s="51">
        <v>887.21</v>
      </c>
      <c r="E2599" s="32">
        <f>D2599*12</f>
        <v>10646.52</v>
      </c>
      <c r="F2599" s="32">
        <f t="shared" si="119"/>
        <v>0.31689466728578064</v>
      </c>
    </row>
    <row r="2600" spans="1:6" ht="20.25" customHeight="1" thickBot="1">
      <c r="A2600" s="18" t="s">
        <v>23</v>
      </c>
      <c r="B2600" s="20" t="s">
        <v>48</v>
      </c>
      <c r="C2600" s="34" t="s">
        <v>33</v>
      </c>
      <c r="D2600" s="52">
        <v>30460.74</v>
      </c>
      <c r="E2600" s="35">
        <f>D2600*12</f>
        <v>365528.88</v>
      </c>
      <c r="F2600" s="35">
        <f t="shared" si="119"/>
        <v>10.880001428724507</v>
      </c>
    </row>
    <row r="2602" ht="31.5" customHeight="1">
      <c r="F2602" s="36" t="s">
        <v>256</v>
      </c>
    </row>
    <row r="2603" spans="1:4" s="2" customFormat="1" ht="15">
      <c r="A2603" s="61" t="s">
        <v>0</v>
      </c>
      <c r="B2603" s="61"/>
      <c r="C2603" s="61"/>
      <c r="D2603" s="61"/>
    </row>
    <row r="2604" spans="1:4" ht="12.75">
      <c r="A2604" s="62" t="s">
        <v>257</v>
      </c>
      <c r="B2604" s="62"/>
      <c r="C2604" s="62"/>
      <c r="D2604" s="62"/>
    </row>
    <row r="2605" spans="1:4" ht="13.5" customHeight="1">
      <c r="A2605" s="63" t="s">
        <v>2</v>
      </c>
      <c r="B2605" s="63"/>
      <c r="C2605" s="63"/>
      <c r="D2605" s="63"/>
    </row>
    <row r="2606" ht="12.75">
      <c r="A2606" s="3" t="s">
        <v>258</v>
      </c>
    </row>
    <row r="2607" ht="12.75">
      <c r="A2607" s="3" t="s">
        <v>4</v>
      </c>
    </row>
    <row r="2608" ht="12.75">
      <c r="A2608" s="4" t="s">
        <v>259</v>
      </c>
    </row>
    <row r="2609" spans="1:4" ht="11.25" customHeight="1">
      <c r="A2609" s="5" t="s">
        <v>6</v>
      </c>
      <c r="B2609" s="6" t="s">
        <v>7</v>
      </c>
      <c r="C2609" s="7" t="s">
        <v>8</v>
      </c>
      <c r="D2609" s="8">
        <v>179</v>
      </c>
    </row>
    <row r="2610" spans="1:4" ht="10.5" customHeight="1">
      <c r="A2610" s="9" t="s">
        <v>9</v>
      </c>
      <c r="B2610" s="10" t="s">
        <v>10</v>
      </c>
      <c r="C2610" s="11" t="s">
        <v>11</v>
      </c>
      <c r="D2610" s="12">
        <v>2</v>
      </c>
    </row>
    <row r="2611" spans="1:4" ht="10.5" customHeight="1">
      <c r="A2611" s="9" t="s">
        <v>12</v>
      </c>
      <c r="B2611" s="10" t="s">
        <v>13</v>
      </c>
      <c r="C2611" s="11" t="s">
        <v>8</v>
      </c>
      <c r="D2611" s="14">
        <v>1.09</v>
      </c>
    </row>
    <row r="2612" spans="1:4" ht="10.5" customHeight="1">
      <c r="A2612" s="9" t="s">
        <v>14</v>
      </c>
      <c r="B2612" s="10" t="s">
        <v>15</v>
      </c>
      <c r="C2612" s="11" t="s">
        <v>8</v>
      </c>
      <c r="D2612" s="14">
        <v>0.56</v>
      </c>
    </row>
    <row r="2613" spans="1:4" ht="10.5" customHeight="1">
      <c r="A2613" s="9" t="s">
        <v>16</v>
      </c>
      <c r="B2613" s="10" t="s">
        <v>17</v>
      </c>
      <c r="C2613" s="11" t="s">
        <v>8</v>
      </c>
      <c r="D2613" s="14">
        <v>0.66</v>
      </c>
    </row>
    <row r="2614" spans="1:4" ht="10.5" customHeight="1">
      <c r="A2614" s="9" t="s">
        <v>18</v>
      </c>
      <c r="B2614" s="10" t="s">
        <v>19</v>
      </c>
      <c r="C2614" s="11" t="s">
        <v>20</v>
      </c>
      <c r="D2614" s="12">
        <v>600</v>
      </c>
    </row>
    <row r="2615" spans="1:4" ht="12.75">
      <c r="A2615" s="9" t="s">
        <v>21</v>
      </c>
      <c r="B2615" s="10" t="s">
        <v>22</v>
      </c>
      <c r="C2615" s="11" t="s">
        <v>20</v>
      </c>
      <c r="D2615" s="12">
        <v>0</v>
      </c>
    </row>
    <row r="2616" spans="1:4" ht="10.5" customHeight="1">
      <c r="A2616" s="9" t="s">
        <v>23</v>
      </c>
      <c r="B2616" s="10" t="s">
        <v>24</v>
      </c>
      <c r="C2616" s="11" t="s">
        <v>20</v>
      </c>
      <c r="D2616" s="12">
        <v>1760</v>
      </c>
    </row>
    <row r="2617" spans="1:4" ht="12.75">
      <c r="A2617" s="9" t="s">
        <v>25</v>
      </c>
      <c r="B2617" s="10" t="s">
        <v>26</v>
      </c>
      <c r="C2617" s="11" t="s">
        <v>20</v>
      </c>
      <c r="D2617" s="12">
        <v>545</v>
      </c>
    </row>
    <row r="2618" spans="1:4" ht="10.5" customHeight="1" thickBot="1">
      <c r="A2618" s="15"/>
      <c r="B2618" s="16"/>
      <c r="C2618" s="17"/>
      <c r="D2618" s="17"/>
    </row>
    <row r="2619" spans="1:6" ht="24.75" customHeight="1" thickBot="1">
      <c r="A2619" s="18" t="s">
        <v>27</v>
      </c>
      <c r="B2619" s="19" t="s">
        <v>28</v>
      </c>
      <c r="C2619" s="19" t="s">
        <v>29</v>
      </c>
      <c r="D2619" s="18" t="s">
        <v>30</v>
      </c>
      <c r="E2619" s="18" t="s">
        <v>264</v>
      </c>
      <c r="F2619" s="18" t="s">
        <v>265</v>
      </c>
    </row>
    <row r="2620" spans="1:6" ht="13.5" thickBot="1">
      <c r="A2620" s="18" t="s">
        <v>6</v>
      </c>
      <c r="B2620" s="20" t="s">
        <v>31</v>
      </c>
      <c r="C2620" s="46"/>
      <c r="D2620" s="47">
        <v>11513.24</v>
      </c>
      <c r="E2620" s="21">
        <f aca="true" t="shared" si="120" ref="E2620:E2627">D2620*12</f>
        <v>138158.88</v>
      </c>
      <c r="F2620" s="21">
        <f>D2620/4029.9</f>
        <v>2.856954266855257</v>
      </c>
    </row>
    <row r="2621" spans="1:6" ht="12.75">
      <c r="A2621" s="11"/>
      <c r="B2621" s="10" t="s">
        <v>32</v>
      </c>
      <c r="C2621" s="48" t="s">
        <v>33</v>
      </c>
      <c r="D2621" s="50">
        <v>5000</v>
      </c>
      <c r="E2621" s="22">
        <f t="shared" si="120"/>
        <v>60000</v>
      </c>
      <c r="F2621" s="22">
        <f aca="true" t="shared" si="121" ref="F2621:F2648">D2621/4029.9</f>
        <v>1.2407255763170302</v>
      </c>
    </row>
    <row r="2622" spans="1:6" ht="12.75">
      <c r="A2622" s="11"/>
      <c r="B2622" s="10" t="s">
        <v>34</v>
      </c>
      <c r="C2622" s="48" t="s">
        <v>33</v>
      </c>
      <c r="D2622" s="49">
        <v>1860.29</v>
      </c>
      <c r="E2622" s="22">
        <f t="shared" si="120"/>
        <v>22323.48</v>
      </c>
      <c r="F2622" s="22">
        <f t="shared" si="121"/>
        <v>0.4616218764733616</v>
      </c>
    </row>
    <row r="2623" spans="1:6" ht="12.75">
      <c r="A2623" s="11"/>
      <c r="B2623" s="10" t="s">
        <v>374</v>
      </c>
      <c r="C2623" s="48" t="s">
        <v>33</v>
      </c>
      <c r="D2623" s="49">
        <v>2636.71</v>
      </c>
      <c r="E2623" s="22">
        <f t="shared" si="120"/>
        <v>31640.52</v>
      </c>
      <c r="F2623" s="22">
        <f t="shared" si="121"/>
        <v>0.6542867068661753</v>
      </c>
    </row>
    <row r="2624" spans="1:8" ht="12.75">
      <c r="A2624" s="11"/>
      <c r="B2624" s="10" t="s">
        <v>375</v>
      </c>
      <c r="C2624" s="48" t="s">
        <v>33</v>
      </c>
      <c r="D2624" s="49">
        <v>1043.74</v>
      </c>
      <c r="E2624" s="22">
        <f t="shared" si="120"/>
        <v>12524.880000000001</v>
      </c>
      <c r="F2624" s="22">
        <f t="shared" si="121"/>
        <v>0.2589989826050274</v>
      </c>
      <c r="H2624" s="38"/>
    </row>
    <row r="2625" spans="1:6" ht="12.75">
      <c r="A2625" s="11"/>
      <c r="B2625" s="10" t="s">
        <v>36</v>
      </c>
      <c r="C2625" s="48" t="s">
        <v>33</v>
      </c>
      <c r="D2625" s="50">
        <v>171.13</v>
      </c>
      <c r="E2625" s="24">
        <f t="shared" si="120"/>
        <v>2053.56</v>
      </c>
      <c r="F2625" s="24">
        <f t="shared" si="121"/>
        <v>0.04246507357502667</v>
      </c>
    </row>
    <row r="2626" spans="1:6" ht="13.5" thickBot="1">
      <c r="A2626" s="11"/>
      <c r="B2626" s="10" t="s">
        <v>376</v>
      </c>
      <c r="C2626" s="48" t="s">
        <v>33</v>
      </c>
      <c r="D2626" s="49">
        <v>801.37</v>
      </c>
      <c r="E2626" s="22">
        <f t="shared" si="120"/>
        <v>9616.44</v>
      </c>
      <c r="F2626" s="22">
        <f t="shared" si="121"/>
        <v>0.19885605101863568</v>
      </c>
    </row>
    <row r="2627" spans="1:8" ht="13.5" thickBot="1">
      <c r="A2627" s="18" t="s">
        <v>9</v>
      </c>
      <c r="B2627" s="20" t="s">
        <v>37</v>
      </c>
      <c r="C2627" s="46"/>
      <c r="D2627" s="47">
        <v>9519.97</v>
      </c>
      <c r="E2627" s="21">
        <f t="shared" si="120"/>
        <v>114239.63999999998</v>
      </c>
      <c r="F2627" s="21">
        <f t="shared" si="121"/>
        <v>2.3623340529541674</v>
      </c>
      <c r="H2627" s="38"/>
    </row>
    <row r="2628" spans="1:6" ht="12.75">
      <c r="A2628" s="25"/>
      <c r="B2628" s="26" t="s">
        <v>38</v>
      </c>
      <c r="C2628" s="48"/>
      <c r="D2628" s="23"/>
      <c r="E2628" s="23"/>
      <c r="F2628" s="23"/>
    </row>
    <row r="2629" spans="1:6" ht="12.75">
      <c r="A2629" s="25"/>
      <c r="B2629" s="10" t="s">
        <v>474</v>
      </c>
      <c r="C2629" s="48" t="s">
        <v>33</v>
      </c>
      <c r="D2629" s="50">
        <v>4868.51</v>
      </c>
      <c r="E2629" s="24">
        <f>D2629*12</f>
        <v>58422.12</v>
      </c>
      <c r="F2629" s="24">
        <f t="shared" si="121"/>
        <v>1.2080969751110449</v>
      </c>
    </row>
    <row r="2630" spans="1:6" ht="12.75">
      <c r="A2630" s="25"/>
      <c r="B2630" s="26" t="s">
        <v>39</v>
      </c>
      <c r="C2630" s="48"/>
      <c r="D2630" s="23"/>
      <c r="E2630" s="23"/>
      <c r="F2630" s="23"/>
    </row>
    <row r="2631" spans="1:6" ht="12.75">
      <c r="A2631" s="25"/>
      <c r="B2631" s="10" t="s">
        <v>485</v>
      </c>
      <c r="C2631" s="48" t="s">
        <v>33</v>
      </c>
      <c r="D2631" s="50">
        <v>4159.3</v>
      </c>
      <c r="E2631" s="24">
        <f>D2631*12</f>
        <v>49911.600000000006</v>
      </c>
      <c r="F2631" s="24">
        <f t="shared" si="121"/>
        <v>1.0321099779150849</v>
      </c>
    </row>
    <row r="2632" spans="1:6" ht="12.75">
      <c r="A2632" s="25"/>
      <c r="B2632" s="10" t="s">
        <v>40</v>
      </c>
      <c r="C2632" s="48" t="s">
        <v>33</v>
      </c>
      <c r="D2632" s="50">
        <v>185.89</v>
      </c>
      <c r="E2632" s="24">
        <f>D2632*12</f>
        <v>2230.68</v>
      </c>
      <c r="F2632" s="24">
        <f t="shared" si="121"/>
        <v>0.04612769547631455</v>
      </c>
    </row>
    <row r="2633" spans="1:6" ht="13.5" thickBot="1">
      <c r="A2633" s="25"/>
      <c r="B2633" s="10" t="s">
        <v>41</v>
      </c>
      <c r="C2633" s="48" t="s">
        <v>33</v>
      </c>
      <c r="D2633" s="50">
        <v>306.27</v>
      </c>
      <c r="E2633" s="24">
        <f>D2633*12</f>
        <v>3675.24</v>
      </c>
      <c r="F2633" s="24">
        <f t="shared" si="121"/>
        <v>0.07599940445172336</v>
      </c>
    </row>
    <row r="2634" spans="1:6" ht="13.5" thickBot="1">
      <c r="A2634" s="18" t="s">
        <v>12</v>
      </c>
      <c r="B2634" s="20" t="s">
        <v>42</v>
      </c>
      <c r="C2634" s="46"/>
      <c r="D2634" s="47">
        <v>23431.73</v>
      </c>
      <c r="E2634" s="21">
        <f>D2634*12</f>
        <v>281180.76</v>
      </c>
      <c r="F2634" s="21">
        <f t="shared" si="121"/>
        <v>5.814469341671009</v>
      </c>
    </row>
    <row r="2635" spans="1:6" ht="12.75">
      <c r="A2635" s="25"/>
      <c r="B2635" s="10" t="s">
        <v>379</v>
      </c>
      <c r="C2635" s="48" t="s">
        <v>33</v>
      </c>
      <c r="D2635" s="50">
        <v>3139.29</v>
      </c>
      <c r="E2635" s="24">
        <f>D2635*12</f>
        <v>37671.479999999996</v>
      </c>
      <c r="F2635" s="24">
        <f t="shared" si="121"/>
        <v>0.7789994788952579</v>
      </c>
    </row>
    <row r="2636" spans="1:6" ht="12.75">
      <c r="A2636" s="25"/>
      <c r="B2636" s="10" t="s">
        <v>380</v>
      </c>
      <c r="C2636" s="48"/>
      <c r="D2636" s="23"/>
      <c r="E2636" s="23"/>
      <c r="F2636" s="23"/>
    </row>
    <row r="2637" spans="1:6" ht="12.75">
      <c r="A2637" s="25"/>
      <c r="B2637" s="10" t="s">
        <v>484</v>
      </c>
      <c r="C2637" s="48" t="s">
        <v>33</v>
      </c>
      <c r="D2637" s="50">
        <v>861.93</v>
      </c>
      <c r="E2637" s="24">
        <f aca="true" t="shared" si="122" ref="E2637:E2644">D2637*12</f>
        <v>10343.16</v>
      </c>
      <c r="F2637" s="24">
        <f t="shared" si="121"/>
        <v>0.21388371919898755</v>
      </c>
    </row>
    <row r="2638" spans="1:6" ht="12.75">
      <c r="A2638" s="25"/>
      <c r="B2638" s="10" t="s">
        <v>382</v>
      </c>
      <c r="C2638" s="48" t="s">
        <v>33</v>
      </c>
      <c r="D2638" s="50">
        <v>10256.61</v>
      </c>
      <c r="E2638" s="24">
        <f t="shared" si="122"/>
        <v>123079.32</v>
      </c>
      <c r="F2638" s="24">
        <f t="shared" si="121"/>
        <v>2.545127670661803</v>
      </c>
    </row>
    <row r="2639" spans="1:6" ht="12.75">
      <c r="A2639" s="25"/>
      <c r="B2639" s="10" t="s">
        <v>43</v>
      </c>
      <c r="C2639" s="48" t="s">
        <v>33</v>
      </c>
      <c r="D2639" s="50">
        <v>7991.29</v>
      </c>
      <c r="E2639" s="24">
        <f t="shared" si="122"/>
        <v>95895.48</v>
      </c>
      <c r="F2639" s="24">
        <f t="shared" si="121"/>
        <v>1.982999578153304</v>
      </c>
    </row>
    <row r="2640" spans="1:6" ht="12.75">
      <c r="A2640" s="25"/>
      <c r="B2640" s="10" t="s">
        <v>383</v>
      </c>
      <c r="C2640" s="48" t="s">
        <v>33</v>
      </c>
      <c r="D2640" s="50">
        <v>505.58</v>
      </c>
      <c r="E2640" s="24">
        <f t="shared" si="122"/>
        <v>6066.96</v>
      </c>
      <c r="F2640" s="24">
        <f t="shared" si="121"/>
        <v>0.12545720737487281</v>
      </c>
    </row>
    <row r="2641" spans="1:6" ht="13.5" thickBot="1">
      <c r="A2641" s="25"/>
      <c r="B2641" s="10" t="s">
        <v>44</v>
      </c>
      <c r="C2641" s="48" t="s">
        <v>33</v>
      </c>
      <c r="D2641" s="50">
        <v>677.02</v>
      </c>
      <c r="E2641" s="24">
        <f t="shared" si="122"/>
        <v>8124.24</v>
      </c>
      <c r="F2641" s="24">
        <f t="shared" si="121"/>
        <v>0.16799920593563114</v>
      </c>
    </row>
    <row r="2642" spans="1:6" ht="13.5" thickBot="1">
      <c r="A2642" s="18"/>
      <c r="B2642" s="27" t="s">
        <v>45</v>
      </c>
      <c r="C2642" s="28" t="s">
        <v>33</v>
      </c>
      <c r="D2642" s="47">
        <v>44464.94</v>
      </c>
      <c r="E2642" s="21">
        <f t="shared" si="122"/>
        <v>533579.28</v>
      </c>
      <c r="F2642" s="21">
        <f t="shared" si="121"/>
        <v>11.033757661480434</v>
      </c>
    </row>
    <row r="2643" spans="1:6" ht="12.75">
      <c r="A2643" s="29" t="s">
        <v>14</v>
      </c>
      <c r="B2643" s="30" t="s">
        <v>373</v>
      </c>
      <c r="C2643" s="31" t="s">
        <v>33</v>
      </c>
      <c r="D2643" s="51">
        <v>3640.61</v>
      </c>
      <c r="E2643" s="32">
        <f t="shared" si="122"/>
        <v>43687.32</v>
      </c>
      <c r="F2643" s="32">
        <f t="shared" si="121"/>
        <v>0.9033995880791087</v>
      </c>
    </row>
    <row r="2644" spans="1:8" ht="12.75">
      <c r="A2644" s="29" t="s">
        <v>16</v>
      </c>
      <c r="B2644" s="30" t="s">
        <v>267</v>
      </c>
      <c r="C2644" s="31" t="s">
        <v>33</v>
      </c>
      <c r="D2644" s="51">
        <v>4165.77</v>
      </c>
      <c r="E2644" s="32">
        <f t="shared" si="122"/>
        <v>49989.240000000005</v>
      </c>
      <c r="F2644" s="32">
        <f t="shared" si="121"/>
        <v>1.033715476810839</v>
      </c>
      <c r="H2644" s="37"/>
    </row>
    <row r="2645" spans="1:6" ht="13.5" thickBot="1">
      <c r="A2645" s="29" t="s">
        <v>18</v>
      </c>
      <c r="B2645" s="30" t="s">
        <v>46</v>
      </c>
      <c r="C2645" s="31" t="s">
        <v>33</v>
      </c>
      <c r="D2645" s="33" t="s">
        <v>35</v>
      </c>
      <c r="E2645" s="33"/>
      <c r="F2645" s="33"/>
    </row>
    <row r="2646" spans="1:6" ht="17.25" customHeight="1" thickBot="1">
      <c r="A2646" s="18"/>
      <c r="B2646" s="20" t="s">
        <v>47</v>
      </c>
      <c r="C2646" s="34" t="s">
        <v>33</v>
      </c>
      <c r="D2646" s="52">
        <v>52271.32</v>
      </c>
      <c r="E2646" s="35">
        <f>D2646*12</f>
        <v>627255.84</v>
      </c>
      <c r="F2646" s="35">
        <f t="shared" si="121"/>
        <v>12.97087272637038</v>
      </c>
    </row>
    <row r="2647" spans="1:6" ht="14.25" customHeight="1" thickBot="1">
      <c r="A2647" s="29" t="s">
        <v>21</v>
      </c>
      <c r="B2647" s="30" t="s">
        <v>384</v>
      </c>
      <c r="C2647" s="31" t="s">
        <v>33</v>
      </c>
      <c r="D2647" s="51">
        <v>1568.14</v>
      </c>
      <c r="E2647" s="32">
        <f>D2647*12</f>
        <v>18817.68</v>
      </c>
      <c r="F2647" s="32">
        <f t="shared" si="121"/>
        <v>0.3891262810491576</v>
      </c>
    </row>
    <row r="2648" spans="1:6" ht="20.25" customHeight="1" thickBot="1">
      <c r="A2648" s="18" t="s">
        <v>23</v>
      </c>
      <c r="B2648" s="20" t="s">
        <v>48</v>
      </c>
      <c r="C2648" s="34" t="s">
        <v>33</v>
      </c>
      <c r="D2648" s="52">
        <v>53839.46</v>
      </c>
      <c r="E2648" s="35">
        <f>D2648*12</f>
        <v>646073.52</v>
      </c>
      <c r="F2648" s="35">
        <f t="shared" si="121"/>
        <v>13.359999007419539</v>
      </c>
    </row>
    <row r="2650" ht="31.5" customHeight="1">
      <c r="F2650" s="36" t="s">
        <v>260</v>
      </c>
    </row>
    <row r="2651" spans="1:4" s="2" customFormat="1" ht="15">
      <c r="A2651" s="61" t="s">
        <v>0</v>
      </c>
      <c r="B2651" s="61"/>
      <c r="C2651" s="61"/>
      <c r="D2651" s="61"/>
    </row>
    <row r="2652" spans="1:4" ht="12.75">
      <c r="A2652" s="62" t="s">
        <v>268</v>
      </c>
      <c r="B2652" s="62"/>
      <c r="C2652" s="62"/>
      <c r="D2652" s="62"/>
    </row>
    <row r="2653" spans="1:4" ht="13.5" customHeight="1">
      <c r="A2653" s="63" t="s">
        <v>2</v>
      </c>
      <c r="B2653" s="63"/>
      <c r="C2653" s="63"/>
      <c r="D2653" s="63"/>
    </row>
    <row r="2654" ht="12.75">
      <c r="A2654" s="3" t="s">
        <v>261</v>
      </c>
    </row>
    <row r="2655" ht="12.75">
      <c r="A2655" s="3" t="s">
        <v>4</v>
      </c>
    </row>
    <row r="2656" ht="12.75">
      <c r="A2656" s="4" t="s">
        <v>262</v>
      </c>
    </row>
    <row r="2657" spans="1:4" ht="11.25" customHeight="1">
      <c r="A2657" s="5" t="s">
        <v>6</v>
      </c>
      <c r="B2657" s="6" t="s">
        <v>7</v>
      </c>
      <c r="C2657" s="7" t="s">
        <v>8</v>
      </c>
      <c r="D2657" s="8">
        <v>324</v>
      </c>
    </row>
    <row r="2658" spans="1:4" ht="10.5" customHeight="1">
      <c r="A2658" s="9" t="s">
        <v>9</v>
      </c>
      <c r="B2658" s="10" t="s">
        <v>10</v>
      </c>
      <c r="C2658" s="11" t="s">
        <v>11</v>
      </c>
      <c r="D2658" s="12">
        <v>3</v>
      </c>
    </row>
    <row r="2659" spans="1:4" ht="10.5" customHeight="1">
      <c r="A2659" s="9" t="s">
        <v>12</v>
      </c>
      <c r="B2659" s="10" t="s">
        <v>13</v>
      </c>
      <c r="C2659" s="11" t="s">
        <v>8</v>
      </c>
      <c r="D2659" s="14">
        <v>1.78</v>
      </c>
    </row>
    <row r="2660" spans="1:4" ht="10.5" customHeight="1">
      <c r="A2660" s="9" t="s">
        <v>14</v>
      </c>
      <c r="B2660" s="10" t="s">
        <v>15</v>
      </c>
      <c r="C2660" s="11" t="s">
        <v>8</v>
      </c>
      <c r="D2660" s="14">
        <v>0.57</v>
      </c>
    </row>
    <row r="2661" spans="1:4" ht="10.5" customHeight="1">
      <c r="A2661" s="9" t="s">
        <v>16</v>
      </c>
      <c r="B2661" s="10" t="s">
        <v>17</v>
      </c>
      <c r="C2661" s="11" t="s">
        <v>8</v>
      </c>
      <c r="D2661" s="14">
        <v>0.66</v>
      </c>
    </row>
    <row r="2662" spans="1:4" ht="10.5" customHeight="1">
      <c r="A2662" s="9" t="s">
        <v>18</v>
      </c>
      <c r="B2662" s="10" t="s">
        <v>19</v>
      </c>
      <c r="C2662" s="11" t="s">
        <v>20</v>
      </c>
      <c r="D2662" s="13">
        <v>529.2</v>
      </c>
    </row>
    <row r="2663" spans="1:4" ht="12.75">
      <c r="A2663" s="9" t="s">
        <v>21</v>
      </c>
      <c r="B2663" s="10" t="s">
        <v>22</v>
      </c>
      <c r="C2663" s="11" t="s">
        <v>20</v>
      </c>
      <c r="D2663" s="12">
        <v>0</v>
      </c>
    </row>
    <row r="2664" spans="1:4" ht="10.5" customHeight="1">
      <c r="A2664" s="9" t="s">
        <v>23</v>
      </c>
      <c r="B2664" s="10" t="s">
        <v>24</v>
      </c>
      <c r="C2664" s="11" t="s">
        <v>20</v>
      </c>
      <c r="D2664" s="13">
        <v>2215.5</v>
      </c>
    </row>
    <row r="2665" spans="1:4" ht="12.75">
      <c r="A2665" s="9" t="s">
        <v>25</v>
      </c>
      <c r="B2665" s="10" t="s">
        <v>26</v>
      </c>
      <c r="C2665" s="11" t="s">
        <v>20</v>
      </c>
      <c r="D2665" s="13">
        <v>538.7</v>
      </c>
    </row>
    <row r="2666" spans="1:4" ht="10.5" customHeight="1" thickBot="1">
      <c r="A2666" s="15"/>
      <c r="B2666" s="16"/>
      <c r="C2666" s="17"/>
      <c r="D2666" s="17"/>
    </row>
    <row r="2667" spans="1:6" ht="24.75" customHeight="1" thickBot="1">
      <c r="A2667" s="18" t="s">
        <v>27</v>
      </c>
      <c r="B2667" s="19" t="s">
        <v>28</v>
      </c>
      <c r="C2667" s="19" t="s">
        <v>29</v>
      </c>
      <c r="D2667" s="18" t="s">
        <v>30</v>
      </c>
      <c r="E2667" s="18" t="s">
        <v>264</v>
      </c>
      <c r="F2667" s="18" t="s">
        <v>265</v>
      </c>
    </row>
    <row r="2668" spans="1:6" ht="13.5" thickBot="1">
      <c r="A2668" s="18" t="s">
        <v>6</v>
      </c>
      <c r="B2668" s="20" t="s">
        <v>31</v>
      </c>
      <c r="C2668" s="46"/>
      <c r="D2668" s="47">
        <v>30175.62</v>
      </c>
      <c r="E2668" s="21">
        <f aca="true" t="shared" si="123" ref="E2668:E2675">D2668*12</f>
        <v>362107.44</v>
      </c>
      <c r="F2668" s="21">
        <f>D2668/6439.7</f>
        <v>4.685873565538767</v>
      </c>
    </row>
    <row r="2669" spans="1:6" ht="12.75">
      <c r="A2669" s="11"/>
      <c r="B2669" s="10" t="s">
        <v>32</v>
      </c>
      <c r="C2669" s="48" t="s">
        <v>33</v>
      </c>
      <c r="D2669" s="49">
        <v>16718.93</v>
      </c>
      <c r="E2669" s="22">
        <f t="shared" si="123"/>
        <v>200627.16</v>
      </c>
      <c r="F2669" s="22">
        <f aca="true" t="shared" si="124" ref="F2669:F2696">D2669/6439.7</f>
        <v>2.5962280851592467</v>
      </c>
    </row>
    <row r="2670" spans="1:6" ht="12.75">
      <c r="A2670" s="11"/>
      <c r="B2670" s="10" t="s">
        <v>34</v>
      </c>
      <c r="C2670" s="48" t="s">
        <v>33</v>
      </c>
      <c r="D2670" s="49">
        <v>2819.42</v>
      </c>
      <c r="E2670" s="22">
        <f t="shared" si="123"/>
        <v>33833.04</v>
      </c>
      <c r="F2670" s="22">
        <f t="shared" si="124"/>
        <v>0.4378185319191888</v>
      </c>
    </row>
    <row r="2671" spans="1:6" ht="12.75">
      <c r="A2671" s="11"/>
      <c r="B2671" s="10" t="s">
        <v>374</v>
      </c>
      <c r="C2671" s="48" t="s">
        <v>33</v>
      </c>
      <c r="D2671" s="49">
        <v>5811.39</v>
      </c>
      <c r="E2671" s="22">
        <f t="shared" si="123"/>
        <v>69736.68000000001</v>
      </c>
      <c r="F2671" s="22">
        <f t="shared" si="124"/>
        <v>0.9024317903007905</v>
      </c>
    </row>
    <row r="2672" spans="1:6" ht="12.75">
      <c r="A2672" s="11"/>
      <c r="B2672" s="10" t="s">
        <v>375</v>
      </c>
      <c r="C2672" s="48" t="s">
        <v>33</v>
      </c>
      <c r="D2672" s="49">
        <v>1667.88</v>
      </c>
      <c r="E2672" s="22">
        <f t="shared" si="123"/>
        <v>20014.56</v>
      </c>
      <c r="F2672" s="22">
        <f t="shared" si="124"/>
        <v>0.25899964284050503</v>
      </c>
    </row>
    <row r="2673" spans="1:6" ht="12.75">
      <c r="A2673" s="11"/>
      <c r="B2673" s="10" t="s">
        <v>36</v>
      </c>
      <c r="C2673" s="48" t="s">
        <v>33</v>
      </c>
      <c r="D2673" s="50">
        <v>279.46</v>
      </c>
      <c r="E2673" s="24">
        <f t="shared" si="123"/>
        <v>3353.5199999999995</v>
      </c>
      <c r="F2673" s="24">
        <f t="shared" si="124"/>
        <v>0.043396431510784664</v>
      </c>
    </row>
    <row r="2674" spans="1:6" ht="13.5" thickBot="1">
      <c r="A2674" s="11"/>
      <c r="B2674" s="10" t="s">
        <v>376</v>
      </c>
      <c r="C2674" s="48" t="s">
        <v>33</v>
      </c>
      <c r="D2674" s="49">
        <v>2878.55</v>
      </c>
      <c r="E2674" s="22">
        <f t="shared" si="123"/>
        <v>34542.600000000006</v>
      </c>
      <c r="F2674" s="22">
        <f t="shared" si="124"/>
        <v>0.44700063667562157</v>
      </c>
    </row>
    <row r="2675" spans="1:6" ht="13.5" thickBot="1">
      <c r="A2675" s="18" t="s">
        <v>9</v>
      </c>
      <c r="B2675" s="20" t="s">
        <v>37</v>
      </c>
      <c r="C2675" s="46"/>
      <c r="D2675" s="47">
        <v>9792.47</v>
      </c>
      <c r="E2675" s="21">
        <f t="shared" si="123"/>
        <v>117509.63999999998</v>
      </c>
      <c r="F2675" s="21">
        <f t="shared" si="124"/>
        <v>1.5206407130766961</v>
      </c>
    </row>
    <row r="2676" spans="1:6" ht="12.75">
      <c r="A2676" s="25"/>
      <c r="B2676" s="26" t="s">
        <v>38</v>
      </c>
      <c r="C2676" s="48"/>
      <c r="D2676" s="23"/>
      <c r="E2676" s="23"/>
      <c r="F2676" s="23"/>
    </row>
    <row r="2677" spans="1:6" ht="12.75">
      <c r="A2677" s="25"/>
      <c r="B2677" s="10" t="s">
        <v>388</v>
      </c>
      <c r="C2677" s="48" t="s">
        <v>33</v>
      </c>
      <c r="D2677" s="50">
        <v>4955.45</v>
      </c>
      <c r="E2677" s="24">
        <f>D2677*12</f>
        <v>59465.399999999994</v>
      </c>
      <c r="F2677" s="24">
        <f t="shared" si="124"/>
        <v>0.7695156606674224</v>
      </c>
    </row>
    <row r="2678" spans="1:6" ht="12.75">
      <c r="A2678" s="25"/>
      <c r="B2678" s="26" t="s">
        <v>39</v>
      </c>
      <c r="C2678" s="48"/>
      <c r="D2678" s="23"/>
      <c r="E2678" s="23"/>
      <c r="F2678" s="23"/>
    </row>
    <row r="2679" spans="1:6" ht="12.75">
      <c r="A2679" s="25"/>
      <c r="B2679" s="10" t="s">
        <v>485</v>
      </c>
      <c r="C2679" s="48" t="s">
        <v>33</v>
      </c>
      <c r="D2679" s="50">
        <v>4159.3</v>
      </c>
      <c r="E2679" s="24">
        <f>D2679*12</f>
        <v>49911.600000000006</v>
      </c>
      <c r="F2679" s="24">
        <f t="shared" si="124"/>
        <v>0.6458841250368806</v>
      </c>
    </row>
    <row r="2680" spans="1:6" ht="12.75">
      <c r="A2680" s="25"/>
      <c r="B2680" s="10" t="s">
        <v>40</v>
      </c>
      <c r="C2680" s="48" t="s">
        <v>33</v>
      </c>
      <c r="D2680" s="50">
        <v>188.31</v>
      </c>
      <c r="E2680" s="24">
        <f>D2680*12</f>
        <v>2259.7200000000003</v>
      </c>
      <c r="F2680" s="24">
        <f t="shared" si="124"/>
        <v>0.029242045436899237</v>
      </c>
    </row>
    <row r="2681" spans="1:6" ht="13.5" thickBot="1">
      <c r="A2681" s="25"/>
      <c r="B2681" s="10" t="s">
        <v>41</v>
      </c>
      <c r="C2681" s="48" t="s">
        <v>33</v>
      </c>
      <c r="D2681" s="50">
        <v>489.42</v>
      </c>
      <c r="E2681" s="24">
        <f>D2681*12</f>
        <v>5873.04</v>
      </c>
      <c r="F2681" s="24">
        <f t="shared" si="124"/>
        <v>0.07600043480286349</v>
      </c>
    </row>
    <row r="2682" spans="1:6" ht="13.5" thickBot="1">
      <c r="A2682" s="18" t="s">
        <v>12</v>
      </c>
      <c r="B2682" s="20" t="s">
        <v>42</v>
      </c>
      <c r="C2682" s="46"/>
      <c r="D2682" s="47">
        <v>24914.94</v>
      </c>
      <c r="E2682" s="21">
        <f>D2682*12</f>
        <v>298979.27999999997</v>
      </c>
      <c r="F2682" s="21">
        <f t="shared" si="124"/>
        <v>3.868959734149106</v>
      </c>
    </row>
    <row r="2683" spans="1:6" ht="12.75">
      <c r="A2683" s="25"/>
      <c r="B2683" s="10" t="s">
        <v>379</v>
      </c>
      <c r="C2683" s="48" t="s">
        <v>33</v>
      </c>
      <c r="D2683" s="50">
        <v>5016.53</v>
      </c>
      <c r="E2683" s="24">
        <f>D2683*12</f>
        <v>60198.36</v>
      </c>
      <c r="F2683" s="24">
        <f t="shared" si="124"/>
        <v>0.7790005745609268</v>
      </c>
    </row>
    <row r="2684" spans="1:6" ht="12.75">
      <c r="A2684" s="25"/>
      <c r="B2684" s="10" t="s">
        <v>380</v>
      </c>
      <c r="C2684" s="48"/>
      <c r="D2684" s="23"/>
      <c r="E2684" s="23"/>
      <c r="F2684" s="23"/>
    </row>
    <row r="2685" spans="1:6" ht="12.75">
      <c r="A2685" s="25"/>
      <c r="B2685" s="10" t="s">
        <v>486</v>
      </c>
      <c r="C2685" s="48" t="s">
        <v>33</v>
      </c>
      <c r="D2685" s="50">
        <v>1560.14</v>
      </c>
      <c r="E2685" s="24">
        <f aca="true" t="shared" si="125" ref="E2685:E2692">D2685*12</f>
        <v>18721.68</v>
      </c>
      <c r="F2685" s="24">
        <f t="shared" si="124"/>
        <v>0.24226904980045658</v>
      </c>
    </row>
    <row r="2686" spans="1:6" ht="12.75">
      <c r="A2686" s="25"/>
      <c r="B2686" s="10" t="s">
        <v>382</v>
      </c>
      <c r="C2686" s="48" t="s">
        <v>33</v>
      </c>
      <c r="D2686" s="50">
        <v>3728.1</v>
      </c>
      <c r="E2686" s="24">
        <f t="shared" si="125"/>
        <v>44737.2</v>
      </c>
      <c r="F2686" s="24">
        <f t="shared" si="124"/>
        <v>0.5789244840598164</v>
      </c>
    </row>
    <row r="2687" spans="1:6" ht="12.75">
      <c r="A2687" s="25"/>
      <c r="B2687" s="10" t="s">
        <v>43</v>
      </c>
      <c r="C2687" s="48" t="s">
        <v>33</v>
      </c>
      <c r="D2687" s="50">
        <v>12769.93</v>
      </c>
      <c r="E2687" s="24">
        <f t="shared" si="125"/>
        <v>153239.16</v>
      </c>
      <c r="F2687" s="24">
        <f t="shared" si="124"/>
        <v>1.983000760905011</v>
      </c>
    </row>
    <row r="2688" spans="1:6" ht="12.75">
      <c r="A2688" s="25"/>
      <c r="B2688" s="10" t="s">
        <v>383</v>
      </c>
      <c r="C2688" s="48" t="s">
        <v>33</v>
      </c>
      <c r="D2688" s="50">
        <v>758.38</v>
      </c>
      <c r="E2688" s="24">
        <f t="shared" si="125"/>
        <v>9100.56</v>
      </c>
      <c r="F2688" s="24">
        <f t="shared" si="124"/>
        <v>0.11776635557557029</v>
      </c>
    </row>
    <row r="2689" spans="1:6" ht="13.5" thickBot="1">
      <c r="A2689" s="25"/>
      <c r="B2689" s="10" t="s">
        <v>44</v>
      </c>
      <c r="C2689" s="48" t="s">
        <v>33</v>
      </c>
      <c r="D2689" s="50">
        <v>1081.87</v>
      </c>
      <c r="E2689" s="24">
        <f t="shared" si="125"/>
        <v>12982.439999999999</v>
      </c>
      <c r="F2689" s="24">
        <f t="shared" si="124"/>
        <v>0.16800006211469476</v>
      </c>
    </row>
    <row r="2690" spans="1:6" ht="13.5" thickBot="1">
      <c r="A2690" s="18"/>
      <c r="B2690" s="27" t="s">
        <v>45</v>
      </c>
      <c r="C2690" s="28" t="s">
        <v>33</v>
      </c>
      <c r="D2690" s="47">
        <v>64883.03</v>
      </c>
      <c r="E2690" s="21">
        <f t="shared" si="125"/>
        <v>778596.36</v>
      </c>
      <c r="F2690" s="21">
        <f t="shared" si="124"/>
        <v>10.07547401276457</v>
      </c>
    </row>
    <row r="2691" spans="1:6" ht="12.75">
      <c r="A2691" s="29" t="s">
        <v>14</v>
      </c>
      <c r="B2691" s="30" t="s">
        <v>373</v>
      </c>
      <c r="C2691" s="31" t="s">
        <v>33</v>
      </c>
      <c r="D2691" s="51">
        <v>5817.62</v>
      </c>
      <c r="E2691" s="32">
        <f t="shared" si="125"/>
        <v>69811.44</v>
      </c>
      <c r="F2691" s="32">
        <f t="shared" si="124"/>
        <v>0.90339922667205</v>
      </c>
    </row>
    <row r="2692" spans="1:6" ht="12.75">
      <c r="A2692" s="29" t="s">
        <v>16</v>
      </c>
      <c r="B2692" s="30" t="s">
        <v>267</v>
      </c>
      <c r="C2692" s="31" t="s">
        <v>33</v>
      </c>
      <c r="D2692" s="51">
        <v>12827.88</v>
      </c>
      <c r="E2692" s="32">
        <f t="shared" si="125"/>
        <v>153934.56</v>
      </c>
      <c r="F2692" s="32">
        <f t="shared" si="124"/>
        <v>1.9919996273118312</v>
      </c>
    </row>
    <row r="2693" spans="1:6" ht="13.5" thickBot="1">
      <c r="A2693" s="29" t="s">
        <v>18</v>
      </c>
      <c r="B2693" s="30" t="s">
        <v>46</v>
      </c>
      <c r="C2693" s="31" t="s">
        <v>33</v>
      </c>
      <c r="D2693" s="33" t="s">
        <v>35</v>
      </c>
      <c r="E2693" s="33"/>
      <c r="F2693" s="33"/>
    </row>
    <row r="2694" spans="1:6" ht="17.25" customHeight="1" thickBot="1">
      <c r="A2694" s="18"/>
      <c r="B2694" s="20" t="s">
        <v>47</v>
      </c>
      <c r="C2694" s="34" t="s">
        <v>33</v>
      </c>
      <c r="D2694" s="52">
        <v>83528.53</v>
      </c>
      <c r="E2694" s="35">
        <f>D2694*12</f>
        <v>1002342.36</v>
      </c>
      <c r="F2694" s="35">
        <f t="shared" si="124"/>
        <v>12.97087286674845</v>
      </c>
    </row>
    <row r="2695" spans="1:6" ht="14.25" customHeight="1" thickBot="1">
      <c r="A2695" s="29" t="s">
        <v>21</v>
      </c>
      <c r="B2695" s="30" t="s">
        <v>384</v>
      </c>
      <c r="C2695" s="31" t="s">
        <v>33</v>
      </c>
      <c r="D2695" s="51">
        <v>2505.86</v>
      </c>
      <c r="E2695" s="32">
        <f>D2695*12</f>
        <v>30070.32</v>
      </c>
      <c r="F2695" s="32">
        <f t="shared" si="124"/>
        <v>0.3891268226780751</v>
      </c>
    </row>
    <row r="2696" spans="1:6" ht="20.25" customHeight="1" thickBot="1">
      <c r="A2696" s="18" t="s">
        <v>23</v>
      </c>
      <c r="B2696" s="20" t="s">
        <v>48</v>
      </c>
      <c r="C2696" s="34" t="s">
        <v>33</v>
      </c>
      <c r="D2696" s="52">
        <v>86034.39</v>
      </c>
      <c r="E2696" s="35">
        <f>D2696*12</f>
        <v>1032412.6799999999</v>
      </c>
      <c r="F2696" s="35">
        <f t="shared" si="124"/>
        <v>13.359999689426527</v>
      </c>
    </row>
    <row r="2698" ht="31.5" customHeight="1">
      <c r="F2698" s="36" t="s">
        <v>263</v>
      </c>
    </row>
  </sheetData>
  <sheetProtection/>
  <mergeCells count="165">
    <mergeCell ref="A59:D59"/>
    <mergeCell ref="A60:D60"/>
    <mergeCell ref="A61:D61"/>
    <mergeCell ref="A107:D107"/>
    <mergeCell ref="A108:D108"/>
    <mergeCell ref="A109:D109"/>
    <mergeCell ref="A155:D155"/>
    <mergeCell ref="A156:D156"/>
    <mergeCell ref="A157:D157"/>
    <mergeCell ref="A203:D203"/>
    <mergeCell ref="A204:D204"/>
    <mergeCell ref="A205:D205"/>
    <mergeCell ref="A251:D251"/>
    <mergeCell ref="A252:D252"/>
    <mergeCell ref="A253:D253"/>
    <mergeCell ref="A299:D299"/>
    <mergeCell ref="A300:D300"/>
    <mergeCell ref="A301:D301"/>
    <mergeCell ref="A347:D347"/>
    <mergeCell ref="A348:D348"/>
    <mergeCell ref="A349:D349"/>
    <mergeCell ref="A395:D395"/>
    <mergeCell ref="A396:D396"/>
    <mergeCell ref="A397:D397"/>
    <mergeCell ref="A443:D443"/>
    <mergeCell ref="A444:D444"/>
    <mergeCell ref="A445:D445"/>
    <mergeCell ref="A491:D491"/>
    <mergeCell ref="A492:D492"/>
    <mergeCell ref="A493:D493"/>
    <mergeCell ref="A539:D539"/>
    <mergeCell ref="A540:D540"/>
    <mergeCell ref="A541:D541"/>
    <mergeCell ref="A587:D587"/>
    <mergeCell ref="A588:D588"/>
    <mergeCell ref="A589:D589"/>
    <mergeCell ref="A635:D635"/>
    <mergeCell ref="A636:D636"/>
    <mergeCell ref="A637:D637"/>
    <mergeCell ref="A683:D683"/>
    <mergeCell ref="A684:D684"/>
    <mergeCell ref="A685:D685"/>
    <mergeCell ref="A731:D731"/>
    <mergeCell ref="A732:D732"/>
    <mergeCell ref="A733:D733"/>
    <mergeCell ref="A779:D779"/>
    <mergeCell ref="A780:D780"/>
    <mergeCell ref="A781:D781"/>
    <mergeCell ref="A827:D827"/>
    <mergeCell ref="A828:D828"/>
    <mergeCell ref="A829:D829"/>
    <mergeCell ref="A875:D875"/>
    <mergeCell ref="A876:D876"/>
    <mergeCell ref="A877:D877"/>
    <mergeCell ref="A923:D923"/>
    <mergeCell ref="A924:D924"/>
    <mergeCell ref="A925:D925"/>
    <mergeCell ref="A971:D971"/>
    <mergeCell ref="A972:D972"/>
    <mergeCell ref="A973:D973"/>
    <mergeCell ref="A1019:D1019"/>
    <mergeCell ref="A1020:D1020"/>
    <mergeCell ref="A1021:D1021"/>
    <mergeCell ref="A1067:D1067"/>
    <mergeCell ref="A1068:D1068"/>
    <mergeCell ref="A1069:D1069"/>
    <mergeCell ref="A1115:D1115"/>
    <mergeCell ref="A1116:D1116"/>
    <mergeCell ref="A1117:D1117"/>
    <mergeCell ref="A1163:D1163"/>
    <mergeCell ref="A1164:D1164"/>
    <mergeCell ref="A1165:D1165"/>
    <mergeCell ref="A1211:D1211"/>
    <mergeCell ref="A1212:D1212"/>
    <mergeCell ref="A1213:D1213"/>
    <mergeCell ref="A1259:D1259"/>
    <mergeCell ref="A1260:D1260"/>
    <mergeCell ref="A1261:D1261"/>
    <mergeCell ref="A1307:D1307"/>
    <mergeCell ref="A1308:D1308"/>
    <mergeCell ref="A1309:D1309"/>
    <mergeCell ref="A1355:D1355"/>
    <mergeCell ref="A1356:D1356"/>
    <mergeCell ref="A1357:D1357"/>
    <mergeCell ref="A1403:D1403"/>
    <mergeCell ref="A1404:D1404"/>
    <mergeCell ref="A1405:D1405"/>
    <mergeCell ref="A1451:D1451"/>
    <mergeCell ref="A1452:D1452"/>
    <mergeCell ref="A1453:D1453"/>
    <mergeCell ref="A1499:D1499"/>
    <mergeCell ref="A1500:D1500"/>
    <mergeCell ref="A1501:D1501"/>
    <mergeCell ref="A1547:D1547"/>
    <mergeCell ref="A1548:D1548"/>
    <mergeCell ref="A1549:D1549"/>
    <mergeCell ref="A1595:D1595"/>
    <mergeCell ref="A1596:D1596"/>
    <mergeCell ref="A1597:D1597"/>
    <mergeCell ref="A1643:D1643"/>
    <mergeCell ref="A1644:D1644"/>
    <mergeCell ref="A1645:D1645"/>
    <mergeCell ref="A1691:D1691"/>
    <mergeCell ref="A1692:D1692"/>
    <mergeCell ref="A1693:D1693"/>
    <mergeCell ref="A1739:D1739"/>
    <mergeCell ref="A1740:D1740"/>
    <mergeCell ref="A1741:D1741"/>
    <mergeCell ref="A1787:D1787"/>
    <mergeCell ref="A1788:D1788"/>
    <mergeCell ref="A1789:D1789"/>
    <mergeCell ref="A1835:D1835"/>
    <mergeCell ref="A1836:D1836"/>
    <mergeCell ref="A1837:D1837"/>
    <mergeCell ref="A1883:D1883"/>
    <mergeCell ref="A1884:D1884"/>
    <mergeCell ref="A1885:D1885"/>
    <mergeCell ref="A1931:D1931"/>
    <mergeCell ref="A1932:D1932"/>
    <mergeCell ref="A1933:D1933"/>
    <mergeCell ref="A1979:D1979"/>
    <mergeCell ref="A1980:D1980"/>
    <mergeCell ref="A1981:D1981"/>
    <mergeCell ref="A2027:D2027"/>
    <mergeCell ref="A2028:D2028"/>
    <mergeCell ref="A2029:D2029"/>
    <mergeCell ref="A2075:D2075"/>
    <mergeCell ref="A2076:D2076"/>
    <mergeCell ref="A2077:D2077"/>
    <mergeCell ref="A2123:D2123"/>
    <mergeCell ref="A2124:D2124"/>
    <mergeCell ref="A2125:D2125"/>
    <mergeCell ref="A2171:D2171"/>
    <mergeCell ref="A2172:D2172"/>
    <mergeCell ref="A2173:D2173"/>
    <mergeCell ref="A2219:D2219"/>
    <mergeCell ref="A2220:D2220"/>
    <mergeCell ref="A2221:D2221"/>
    <mergeCell ref="A2267:D2267"/>
    <mergeCell ref="A2268:D2268"/>
    <mergeCell ref="A2269:D2269"/>
    <mergeCell ref="A2315:D2315"/>
    <mergeCell ref="A2316:D2316"/>
    <mergeCell ref="A2317:D2317"/>
    <mergeCell ref="A2363:D2363"/>
    <mergeCell ref="A2364:D2364"/>
    <mergeCell ref="A2365:D2365"/>
    <mergeCell ref="A2411:D2411"/>
    <mergeCell ref="A2412:D2412"/>
    <mergeCell ref="A2413:D2413"/>
    <mergeCell ref="A2459:D2459"/>
    <mergeCell ref="A2460:D2460"/>
    <mergeCell ref="A2461:D2461"/>
    <mergeCell ref="A2507:D2507"/>
    <mergeCell ref="A2508:D2508"/>
    <mergeCell ref="A2509:D2509"/>
    <mergeCell ref="A2651:D2651"/>
    <mergeCell ref="A2652:D2652"/>
    <mergeCell ref="A2653:D2653"/>
    <mergeCell ref="A2555:D2555"/>
    <mergeCell ref="A2556:D2556"/>
    <mergeCell ref="A2557:D2557"/>
    <mergeCell ref="A2603:D2603"/>
    <mergeCell ref="A2604:D2604"/>
    <mergeCell ref="A2605:D2605"/>
  </mergeCells>
  <printOptions/>
  <pageMargins left="0.75" right="0.75" top="1" bottom="1" header="0.5" footer="0.5"/>
  <pageSetup horizontalDpi="600" verticalDpi="600" orientation="portrait" paperSize="9" r:id="rId1"/>
  <rowBreaks count="54" manualBreakCount="54">
    <brk id="48" max="65535" man="1"/>
    <brk id="96" max="65535" man="1"/>
    <brk id="144" max="65535" man="1"/>
    <brk id="192" max="65535" man="1"/>
    <brk id="240" max="65535" man="1"/>
    <brk id="288" max="65535" man="1"/>
    <brk id="336" max="65535" man="1"/>
    <brk id="384" max="65535" man="1"/>
    <brk id="432" max="65535" man="1"/>
    <brk id="480" max="65535" man="1"/>
    <brk id="528" max="65535" man="1"/>
    <brk id="576" max="65535" man="1"/>
    <brk id="624" max="65535" man="1"/>
    <brk id="672" max="65535" man="1"/>
    <brk id="720" max="65535" man="1"/>
    <brk id="768" max="65535" man="1"/>
    <brk id="816" max="65535" man="1"/>
    <brk id="864" max="65535" man="1"/>
    <brk id="912" max="65535" man="1"/>
    <brk id="960" max="65535" man="1"/>
    <brk id="1008" max="65535" man="1"/>
    <brk id="1056" max="65535" man="1"/>
    <brk id="1104" max="65535" man="1"/>
    <brk id="1152" max="65535" man="1"/>
    <brk id="1200" max="65535" man="1"/>
    <brk id="1248" max="65535" man="1"/>
    <brk id="1296" max="65535" man="1"/>
    <brk id="1344" max="65535" man="1"/>
    <brk id="1392" max="65535" man="1"/>
    <brk id="1440" max="65535" man="1"/>
    <brk id="1488" max="65535" man="1"/>
    <brk id="1536" max="65535" man="1"/>
    <brk id="1584" max="65535" man="1"/>
    <brk id="1632" max="65535" man="1"/>
    <brk id="1680" max="65535" man="1"/>
    <brk id="1728" max="65535" man="1"/>
    <brk id="1776" max="65535" man="1"/>
    <brk id="1824" max="65535" man="1"/>
    <brk id="1872" max="65535" man="1"/>
    <brk id="1920" max="65535" man="1"/>
    <brk id="1968" max="65535" man="1"/>
    <brk id="2016" max="65535" man="1"/>
    <brk id="2064" max="65535" man="1"/>
    <brk id="2112" max="65535" man="1"/>
    <brk id="2160" max="65535" man="1"/>
    <brk id="2208" max="65535" man="1"/>
    <brk id="2256" max="65535" man="1"/>
    <brk id="2304" max="65535" man="1"/>
    <brk id="2352" max="65535" man="1"/>
    <brk id="2400" max="65535" man="1"/>
    <brk id="2448" max="65535" man="1"/>
    <brk id="2496" max="65535" man="1"/>
    <brk id="2544" max="65535" man="1"/>
    <brk id="2592" max="65535" man="1"/>
  </rowBreaks>
  <ignoredErrors>
    <ignoredError sqref="A3:A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2013-04-16T05:59:50Z</dcterms:created>
  <dcterms:modified xsi:type="dcterms:W3CDTF">2013-04-18T16:18:16Z</dcterms:modified>
  <cp:category/>
  <cp:version/>
  <cp:contentType/>
  <cp:contentStatus/>
</cp:coreProperties>
</file>