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<sst xmlns="http://schemas.openxmlformats.org/spreadsheetml/2006/main" count="123" uniqueCount="26">
  <si>
    <t>Общий отчёт по ТСЖ "Металл"</t>
  </si>
  <si>
    <t>ТСЖ</t>
  </si>
  <si>
    <t>Начисление</t>
  </si>
  <si>
    <t>Поступление</t>
  </si>
  <si>
    <t>Общие затраты</t>
  </si>
  <si>
    <t>Текущий ремонт</t>
  </si>
  <si>
    <t>Долг по поступлениям</t>
  </si>
  <si>
    <t>Долг по начислениям</t>
  </si>
  <si>
    <t xml:space="preserve">План </t>
  </si>
  <si>
    <t>Факт</t>
  </si>
  <si>
    <t>Июль - декабрь 2006г.</t>
  </si>
  <si>
    <t>Январь - декабрь 2007г.</t>
  </si>
  <si>
    <t>Январь - декабрь 2008г.</t>
  </si>
  <si>
    <t>Январь - декабрь 2009г.</t>
  </si>
  <si>
    <t>Январь - декабрь 2010г.</t>
  </si>
  <si>
    <t>Январь - декабрь 2011г.</t>
  </si>
  <si>
    <t>Январь - июль 2012г.</t>
  </si>
  <si>
    <t>Итого</t>
  </si>
  <si>
    <t>Общий отчёт по ЖСК "Аэрофлот"</t>
  </si>
  <si>
    <t>Общий отчёт по ТСЖ "Холодильщик - 2"</t>
  </si>
  <si>
    <t>Общий отчёт по ТСЖ "им. Петрова "</t>
  </si>
  <si>
    <t>Общий отчёт по ТСЖ "Учитель - 5 "</t>
  </si>
  <si>
    <t>Общий отчёт по ТСЖ "Дружба"</t>
  </si>
  <si>
    <t>Февраль - декабрь 2007г.</t>
  </si>
  <si>
    <t>Общий отчёт по ТСЖ "У фонтана"</t>
  </si>
  <si>
    <t>Февраль - декабрь 2008г.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</si>
</sst>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&quot;р.&quot;"/>
    <numFmt numFmtId="186" formatCode="0.0000000"/>
    <numFmt numFmtId="187" formatCode="#,##0.0&quot;р.&quot;"/>
    <numFmt numFmtId="188" formatCode="#,##0.0"/>
  </numFmts>
  <fonts count="6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ck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 style="medium"/>
      <top style="thin"/>
      <bottom style="thin"/>
    </border>
    <border>
      <left style="thick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medium"/>
      <top style="thin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17" applyFont="1" applyFill="1" applyBorder="1">
      <alignment/>
      <protection/>
    </xf>
    <xf numFmtId="180" fontId="4" fillId="0" borderId="0" xfId="17" applyNumberFormat="1" applyFont="1" applyBorder="1" applyAlignment="1">
      <alignment horizontal="center"/>
      <protection/>
    </xf>
    <xf numFmtId="180" fontId="5" fillId="0" borderId="0" xfId="17" applyNumberFormat="1" applyFont="1" applyBorder="1" applyAlignment="1">
      <alignment horizontal="center"/>
      <protection/>
    </xf>
    <xf numFmtId="180" fontId="1" fillId="0" borderId="0" xfId="17" applyNumberFormat="1" applyBorder="1">
      <alignment/>
      <protection/>
    </xf>
    <xf numFmtId="0" fontId="1" fillId="0" borderId="0" xfId="17">
      <alignment/>
      <protection/>
    </xf>
    <xf numFmtId="0" fontId="3" fillId="0" borderId="1" xfId="17" applyFont="1" applyBorder="1" applyAlignment="1">
      <alignment horizontal="center" vertical="center" wrapText="1"/>
      <protection/>
    </xf>
    <xf numFmtId="0" fontId="3" fillId="0" borderId="2" xfId="17" applyFont="1" applyBorder="1" applyAlignment="1">
      <alignment horizontal="center" vertical="center" wrapText="1"/>
      <protection/>
    </xf>
    <xf numFmtId="0" fontId="3" fillId="0" borderId="3" xfId="17" applyFont="1" applyBorder="1" applyAlignment="1">
      <alignment horizontal="center" vertical="center" wrapText="1"/>
      <protection/>
    </xf>
    <xf numFmtId="0" fontId="3" fillId="0" borderId="4" xfId="17" applyFont="1" applyBorder="1" applyAlignment="1">
      <alignment horizontal="center" vertical="center" wrapText="1"/>
      <protection/>
    </xf>
    <xf numFmtId="0" fontId="3" fillId="0" borderId="5" xfId="17" applyFont="1" applyBorder="1" applyAlignment="1">
      <alignment horizontal="center" vertical="center" wrapText="1"/>
      <protection/>
    </xf>
    <xf numFmtId="0" fontId="3" fillId="0" borderId="6" xfId="17" applyFont="1" applyBorder="1" applyAlignment="1">
      <alignment horizontal="center" vertical="center" wrapText="1"/>
      <protection/>
    </xf>
    <xf numFmtId="0" fontId="3" fillId="0" borderId="6" xfId="17" applyFont="1" applyBorder="1" applyAlignment="1">
      <alignment horizontal="center" vertical="center" wrapText="1"/>
      <protection/>
    </xf>
    <xf numFmtId="0" fontId="3" fillId="0" borderId="7" xfId="17" applyFont="1" applyBorder="1" applyAlignment="1">
      <alignment horizontal="center" vertical="center" wrapText="1"/>
      <protection/>
    </xf>
    <xf numFmtId="0" fontId="3" fillId="0" borderId="8" xfId="17" applyFont="1" applyBorder="1" applyAlignment="1">
      <alignment horizontal="center" vertical="center" wrapText="1"/>
      <protection/>
    </xf>
    <xf numFmtId="0" fontId="3" fillId="0" borderId="9" xfId="17" applyFont="1" applyBorder="1">
      <alignment/>
      <protection/>
    </xf>
    <xf numFmtId="180" fontId="1" fillId="0" borderId="10" xfId="17" applyNumberFormat="1" applyBorder="1">
      <alignment/>
      <protection/>
    </xf>
    <xf numFmtId="180" fontId="1" fillId="0" borderId="11" xfId="17" applyNumberFormat="1" applyBorder="1">
      <alignment/>
      <protection/>
    </xf>
    <xf numFmtId="180" fontId="1" fillId="0" borderId="12" xfId="17" applyNumberFormat="1" applyBorder="1">
      <alignment/>
      <protection/>
    </xf>
    <xf numFmtId="180" fontId="1" fillId="0" borderId="13" xfId="17" applyNumberFormat="1" applyBorder="1">
      <alignment/>
      <protection/>
    </xf>
    <xf numFmtId="0" fontId="3" fillId="0" borderId="14" xfId="17" applyFont="1" applyBorder="1">
      <alignment/>
      <protection/>
    </xf>
    <xf numFmtId="180" fontId="1" fillId="0" borderId="15" xfId="17" applyNumberFormat="1" applyBorder="1">
      <alignment/>
      <protection/>
    </xf>
    <xf numFmtId="180" fontId="1" fillId="0" borderId="16" xfId="17" applyNumberFormat="1" applyBorder="1">
      <alignment/>
      <protection/>
    </xf>
    <xf numFmtId="180" fontId="1" fillId="0" borderId="17" xfId="17" applyNumberFormat="1" applyBorder="1">
      <alignment/>
      <protection/>
    </xf>
    <xf numFmtId="180" fontId="1" fillId="0" borderId="18" xfId="17" applyNumberFormat="1" applyBorder="1">
      <alignment/>
      <protection/>
    </xf>
    <xf numFmtId="180" fontId="1" fillId="0" borderId="19" xfId="17" applyNumberFormat="1" applyBorder="1">
      <alignment/>
      <protection/>
    </xf>
    <xf numFmtId="0" fontId="3" fillId="0" borderId="20" xfId="17" applyFont="1" applyBorder="1">
      <alignment/>
      <protection/>
    </xf>
    <xf numFmtId="0" fontId="3" fillId="0" borderId="21" xfId="17" applyFont="1" applyFill="1" applyBorder="1">
      <alignment/>
      <protection/>
    </xf>
    <xf numFmtId="180" fontId="1" fillId="0" borderId="22" xfId="17" applyNumberFormat="1" applyBorder="1">
      <alignment/>
      <protection/>
    </xf>
    <xf numFmtId="180" fontId="1" fillId="0" borderId="23" xfId="17" applyNumberFormat="1" applyBorder="1">
      <alignment/>
      <protection/>
    </xf>
    <xf numFmtId="180" fontId="1" fillId="0" borderId="24" xfId="17" applyNumberFormat="1" applyBorder="1">
      <alignment/>
      <protection/>
    </xf>
    <xf numFmtId="180" fontId="1" fillId="0" borderId="25" xfId="17" applyNumberFormat="1" applyBorder="1">
      <alignment/>
      <protection/>
    </xf>
    <xf numFmtId="180" fontId="1" fillId="0" borderId="26" xfId="17" applyNumberFormat="1" applyBorder="1">
      <alignment/>
      <protection/>
    </xf>
    <xf numFmtId="180" fontId="1" fillId="0" borderId="27" xfId="17" applyNumberFormat="1" applyBorder="1">
      <alignment/>
      <protection/>
    </xf>
    <xf numFmtId="180" fontId="1" fillId="0" borderId="28" xfId="17" applyNumberFormat="1" applyBorder="1">
      <alignment/>
      <protection/>
    </xf>
    <xf numFmtId="180" fontId="1" fillId="0" borderId="29" xfId="17" applyNumberFormat="1" applyBorder="1">
      <alignment/>
      <protection/>
    </xf>
    <xf numFmtId="180" fontId="1" fillId="0" borderId="30" xfId="17" applyNumberFormat="1" applyBorder="1">
      <alignment/>
      <protection/>
    </xf>
    <xf numFmtId="180" fontId="1" fillId="0" borderId="31" xfId="17" applyNumberFormat="1" applyBorder="1">
      <alignment/>
      <protection/>
    </xf>
    <xf numFmtId="180" fontId="1" fillId="0" borderId="0" xfId="17" applyNumberFormat="1">
      <alignment/>
      <protection/>
    </xf>
    <xf numFmtId="180" fontId="1" fillId="0" borderId="32" xfId="17" applyNumberFormat="1" applyBorder="1">
      <alignment/>
      <protection/>
    </xf>
    <xf numFmtId="180" fontId="1" fillId="0" borderId="33" xfId="17" applyNumberFormat="1" applyBorder="1">
      <alignment/>
      <protection/>
    </xf>
    <xf numFmtId="180" fontId="1" fillId="0" borderId="34" xfId="17" applyNumberFormat="1" applyBorder="1">
      <alignment/>
      <protection/>
    </xf>
    <xf numFmtId="180" fontId="1" fillId="0" borderId="35" xfId="17" applyNumberFormat="1" applyBorder="1">
      <alignment/>
      <protection/>
    </xf>
    <xf numFmtId="0" fontId="3" fillId="0" borderId="36" xfId="17" applyFont="1" applyBorder="1">
      <alignment/>
      <protection/>
    </xf>
    <xf numFmtId="180" fontId="1" fillId="0" borderId="37" xfId="17" applyNumberFormat="1" applyBorder="1">
      <alignment/>
      <protection/>
    </xf>
    <xf numFmtId="180" fontId="1" fillId="0" borderId="38" xfId="17" applyNumberFormat="1" applyBorder="1">
      <alignment/>
      <protection/>
    </xf>
    <xf numFmtId="0" fontId="3" fillId="0" borderId="39" xfId="17" applyFont="1" applyBorder="1">
      <alignment/>
      <protection/>
    </xf>
    <xf numFmtId="0" fontId="3" fillId="0" borderId="0" xfId="17" applyFont="1" applyBorder="1">
      <alignment/>
      <protection/>
    </xf>
    <xf numFmtId="49" fontId="1" fillId="0" borderId="0" xfId="17" applyNumberFormat="1">
      <alignment/>
      <protection/>
    </xf>
  </cellXfs>
  <cellStyles count="7">
    <cellStyle name="Normal" xfId="0"/>
    <cellStyle name="Currency" xfId="15"/>
    <cellStyle name="Currency [0]" xfId="16"/>
    <cellStyle name="Обычный_Отчёт по ТСЖ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A1">
      <selection activeCell="C82" sqref="C82"/>
    </sheetView>
  </sheetViews>
  <sheetFormatPr defaultColWidth="9.140625" defaultRowHeight="12.75"/>
  <cols>
    <col min="1" max="1" width="24.421875" style="5" customWidth="1"/>
    <col min="2" max="2" width="14.140625" style="5" customWidth="1"/>
    <col min="3" max="3" width="14.28125" style="5" customWidth="1"/>
    <col min="4" max="4" width="14.00390625" style="5" customWidth="1"/>
    <col min="5" max="5" width="13.140625" style="5" customWidth="1"/>
    <col min="6" max="6" width="13.00390625" style="5" customWidth="1"/>
    <col min="7" max="7" width="16.140625" style="5" customWidth="1"/>
    <col min="8" max="8" width="13.7109375" style="5" customWidth="1"/>
    <col min="9" max="9" width="11.7109375" style="5" bestFit="1" customWidth="1"/>
    <col min="10" max="16384" width="9.140625" style="5" customWidth="1"/>
  </cols>
  <sheetData>
    <row r="1" spans="1:7" ht="18" customHeight="1" thickBot="1">
      <c r="A1" s="1"/>
      <c r="B1" s="2" t="s">
        <v>0</v>
      </c>
      <c r="C1" s="3"/>
      <c r="D1" s="3"/>
      <c r="E1" s="3"/>
      <c r="F1" s="3"/>
      <c r="G1" s="4"/>
    </row>
    <row r="2" spans="1:8" ht="19.5" customHeight="1" thickTop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/>
      <c r="G2" s="8" t="s">
        <v>6</v>
      </c>
      <c r="H2" s="9" t="s">
        <v>7</v>
      </c>
    </row>
    <row r="3" spans="1:8" ht="16.5" customHeight="1" thickBot="1">
      <c r="A3" s="10"/>
      <c r="B3" s="11"/>
      <c r="C3" s="11"/>
      <c r="D3" s="11"/>
      <c r="E3" s="12" t="s">
        <v>8</v>
      </c>
      <c r="F3" s="12" t="s">
        <v>9</v>
      </c>
      <c r="G3" s="13"/>
      <c r="H3" s="14"/>
    </row>
    <row r="4" spans="1:8" ht="16.5" customHeight="1">
      <c r="A4" s="15" t="s">
        <v>10</v>
      </c>
      <c r="B4" s="16">
        <v>987362.13</v>
      </c>
      <c r="C4" s="17">
        <v>1015785.05</v>
      </c>
      <c r="D4" s="17">
        <v>965662.48</v>
      </c>
      <c r="E4" s="17">
        <v>358200</v>
      </c>
      <c r="F4" s="17">
        <v>312630.06</v>
      </c>
      <c r="G4" s="18">
        <f aca="true" t="shared" si="0" ref="G4:G11">D4-C4</f>
        <v>-50122.570000000065</v>
      </c>
      <c r="H4" s="19">
        <f aca="true" t="shared" si="1" ref="H4:H11">D4-B4</f>
        <v>-21699.650000000023</v>
      </c>
    </row>
    <row r="5" spans="1:8" ht="16.5" customHeight="1">
      <c r="A5" s="20" t="s">
        <v>11</v>
      </c>
      <c r="B5" s="21">
        <v>3056926.71</v>
      </c>
      <c r="C5" s="22">
        <v>2959631.68</v>
      </c>
      <c r="D5" s="22">
        <v>2922916.4</v>
      </c>
      <c r="E5" s="22">
        <v>667620</v>
      </c>
      <c r="F5" s="22">
        <v>598660.89</v>
      </c>
      <c r="G5" s="23">
        <f t="shared" si="0"/>
        <v>-36715.28000000026</v>
      </c>
      <c r="H5" s="24">
        <f t="shared" si="1"/>
        <v>-134010.31000000006</v>
      </c>
    </row>
    <row r="6" spans="1:8" ht="16.5" customHeight="1">
      <c r="A6" s="20" t="s">
        <v>12</v>
      </c>
      <c r="B6" s="21">
        <v>3486342.91</v>
      </c>
      <c r="C6" s="22">
        <v>3444843.2</v>
      </c>
      <c r="D6" s="22">
        <v>3416897.42</v>
      </c>
      <c r="E6" s="22">
        <v>758840</v>
      </c>
      <c r="F6" s="22">
        <v>731352.18</v>
      </c>
      <c r="G6" s="23">
        <f t="shared" si="0"/>
        <v>-27945.78000000026</v>
      </c>
      <c r="H6" s="24">
        <f t="shared" si="1"/>
        <v>-69445.49000000022</v>
      </c>
    </row>
    <row r="7" spans="1:8" ht="16.5" customHeight="1">
      <c r="A7" s="20" t="s">
        <v>13</v>
      </c>
      <c r="B7" s="21">
        <v>3920816.93</v>
      </c>
      <c r="C7" s="22">
        <v>3864536.9</v>
      </c>
      <c r="D7" s="22">
        <v>3322814.75</v>
      </c>
      <c r="E7" s="22">
        <v>854160</v>
      </c>
      <c r="F7" s="21">
        <v>484484.52</v>
      </c>
      <c r="G7" s="23">
        <f t="shared" si="0"/>
        <v>-541722.1499999999</v>
      </c>
      <c r="H7" s="24">
        <f t="shared" si="1"/>
        <v>-598002.1800000002</v>
      </c>
    </row>
    <row r="8" spans="1:8" ht="16.5" customHeight="1">
      <c r="A8" s="20" t="s">
        <v>14</v>
      </c>
      <c r="B8" s="21">
        <v>4010541.58</v>
      </c>
      <c r="C8" s="22">
        <v>3918290</v>
      </c>
      <c r="D8" s="22">
        <v>4378501.46</v>
      </c>
      <c r="E8" s="22">
        <v>847800</v>
      </c>
      <c r="F8" s="21">
        <v>1195601.06</v>
      </c>
      <c r="G8" s="23">
        <f t="shared" si="0"/>
        <v>460211.45999999996</v>
      </c>
      <c r="H8" s="24">
        <f t="shared" si="1"/>
        <v>367959.8799999999</v>
      </c>
    </row>
    <row r="9" spans="1:8" ht="16.5" customHeight="1">
      <c r="A9" s="20" t="s">
        <v>15</v>
      </c>
      <c r="B9" s="21">
        <v>4624803.51</v>
      </c>
      <c r="C9" s="22">
        <v>4555908.13</v>
      </c>
      <c r="D9" s="22">
        <v>4443950.52</v>
      </c>
      <c r="E9" s="22">
        <v>947280</v>
      </c>
      <c r="F9" s="21">
        <v>933862.74</v>
      </c>
      <c r="G9" s="23">
        <f t="shared" si="0"/>
        <v>-111957.61000000034</v>
      </c>
      <c r="H9" s="25">
        <f t="shared" si="1"/>
        <v>-180852.99000000022</v>
      </c>
    </row>
    <row r="10" spans="1:8" ht="16.5" customHeight="1">
      <c r="A10" s="26" t="s">
        <v>16</v>
      </c>
      <c r="B10" s="21">
        <v>2689758.36</v>
      </c>
      <c r="C10" s="22">
        <v>2615929.24</v>
      </c>
      <c r="D10" s="22">
        <v>2717796.62</v>
      </c>
      <c r="E10" s="22">
        <v>552580</v>
      </c>
      <c r="F10" s="21">
        <v>698121.62</v>
      </c>
      <c r="G10" s="23">
        <f t="shared" si="0"/>
        <v>101867.37999999989</v>
      </c>
      <c r="H10" s="25">
        <f t="shared" si="1"/>
        <v>28038.260000000242</v>
      </c>
    </row>
    <row r="11" spans="1:8" ht="16.5" customHeight="1" thickBot="1">
      <c r="A11" s="27" t="s">
        <v>17</v>
      </c>
      <c r="B11" s="28">
        <f>SUM(B4:B10)</f>
        <v>22776552.13</v>
      </c>
      <c r="C11" s="29">
        <f>SUM(C4:C10)</f>
        <v>22374924.200000003</v>
      </c>
      <c r="D11" s="29">
        <f>SUM(D4:D10)</f>
        <v>22168539.650000002</v>
      </c>
      <c r="E11" s="29">
        <f>SUM(E4:E10)</f>
        <v>4986480</v>
      </c>
      <c r="F11" s="30">
        <f>SUM(F4:F10)</f>
        <v>4954713.07</v>
      </c>
      <c r="G11" s="31">
        <f t="shared" si="0"/>
        <v>-206384.55000000075</v>
      </c>
      <c r="H11" s="32">
        <f t="shared" si="1"/>
        <v>-608012.4799999967</v>
      </c>
    </row>
    <row r="12" spans="1:7" ht="18" customHeight="1" thickBot="1" thickTop="1">
      <c r="A12" s="1"/>
      <c r="B12" s="2" t="s">
        <v>18</v>
      </c>
      <c r="C12" s="3"/>
      <c r="D12" s="3"/>
      <c r="E12" s="3"/>
      <c r="F12" s="3"/>
      <c r="G12" s="4"/>
    </row>
    <row r="13" spans="1:8" ht="19.5" customHeight="1" thickTop="1">
      <c r="A13" s="6" t="s">
        <v>1</v>
      </c>
      <c r="B13" s="7" t="s">
        <v>2</v>
      </c>
      <c r="C13" s="7" t="s">
        <v>3</v>
      </c>
      <c r="D13" s="7" t="s">
        <v>4</v>
      </c>
      <c r="E13" s="7" t="s">
        <v>5</v>
      </c>
      <c r="F13" s="7"/>
      <c r="G13" s="8" t="s">
        <v>6</v>
      </c>
      <c r="H13" s="9" t="s">
        <v>7</v>
      </c>
    </row>
    <row r="14" spans="1:8" ht="16.5" customHeight="1" thickBot="1">
      <c r="A14" s="10"/>
      <c r="B14" s="11"/>
      <c r="C14" s="11"/>
      <c r="D14" s="11"/>
      <c r="E14" s="12" t="s">
        <v>8</v>
      </c>
      <c r="F14" s="12" t="s">
        <v>9</v>
      </c>
      <c r="G14" s="13"/>
      <c r="H14" s="14"/>
    </row>
    <row r="15" spans="1:8" ht="16.5" customHeight="1">
      <c r="A15" s="15" t="s">
        <v>10</v>
      </c>
      <c r="B15" s="16">
        <v>573059.29</v>
      </c>
      <c r="C15" s="33">
        <v>577672.88</v>
      </c>
      <c r="D15" s="33">
        <v>668538.29</v>
      </c>
      <c r="E15" s="33">
        <v>214200</v>
      </c>
      <c r="F15" s="33">
        <v>291385</v>
      </c>
      <c r="G15" s="18">
        <f aca="true" t="shared" si="2" ref="G15:G22">D15-C15</f>
        <v>90865.41000000003</v>
      </c>
      <c r="H15" s="19">
        <f aca="true" t="shared" si="3" ref="H15:H22">D15-B15</f>
        <v>95479</v>
      </c>
    </row>
    <row r="16" spans="1:8" ht="16.5" customHeight="1">
      <c r="A16" s="20" t="s">
        <v>11</v>
      </c>
      <c r="B16" s="16">
        <v>1776929.55</v>
      </c>
      <c r="C16" s="33">
        <v>1695372.06</v>
      </c>
      <c r="D16" s="33">
        <v>1630479.85</v>
      </c>
      <c r="E16" s="33">
        <v>443200</v>
      </c>
      <c r="F16" s="33">
        <v>327710.69</v>
      </c>
      <c r="G16" s="18">
        <f t="shared" si="2"/>
        <v>-64892.20999999996</v>
      </c>
      <c r="H16" s="24">
        <f t="shared" si="3"/>
        <v>-146449.69999999995</v>
      </c>
    </row>
    <row r="17" spans="1:8" ht="16.5" customHeight="1">
      <c r="A17" s="20" t="s">
        <v>12</v>
      </c>
      <c r="B17" s="34">
        <v>2035351.81</v>
      </c>
      <c r="C17" s="22">
        <v>1992623.02</v>
      </c>
      <c r="D17" s="22">
        <v>1991717.8</v>
      </c>
      <c r="E17" s="22">
        <v>443840</v>
      </c>
      <c r="F17" s="22">
        <v>452929.66</v>
      </c>
      <c r="G17" s="18">
        <f t="shared" si="2"/>
        <v>-905.2199999999721</v>
      </c>
      <c r="H17" s="24">
        <f t="shared" si="3"/>
        <v>-43634.01000000001</v>
      </c>
    </row>
    <row r="18" spans="1:8" ht="17.25" customHeight="1">
      <c r="A18" s="20" t="s">
        <v>13</v>
      </c>
      <c r="B18" s="35">
        <v>2350175.71</v>
      </c>
      <c r="C18" s="22">
        <v>2328208.66</v>
      </c>
      <c r="D18" s="22">
        <v>2369813.53</v>
      </c>
      <c r="E18" s="22">
        <v>489360</v>
      </c>
      <c r="F18" s="22">
        <v>585411.31</v>
      </c>
      <c r="G18" s="18">
        <f t="shared" si="2"/>
        <v>41604.869999999646</v>
      </c>
      <c r="H18" s="24">
        <f t="shared" si="3"/>
        <v>19637.819999999832</v>
      </c>
    </row>
    <row r="19" spans="1:8" ht="15.75" customHeight="1">
      <c r="A19" s="20" t="s">
        <v>14</v>
      </c>
      <c r="B19" s="36">
        <v>2346620.36</v>
      </c>
      <c r="C19" s="22">
        <v>2364049.75</v>
      </c>
      <c r="D19" s="22">
        <v>2409602.06</v>
      </c>
      <c r="E19" s="22">
        <v>519360</v>
      </c>
      <c r="F19" s="22">
        <v>589553.13</v>
      </c>
      <c r="G19" s="18">
        <f t="shared" si="2"/>
        <v>45552.310000000056</v>
      </c>
      <c r="H19" s="24">
        <f t="shared" si="3"/>
        <v>62981.700000000186</v>
      </c>
    </row>
    <row r="20" spans="1:8" ht="16.5" customHeight="1">
      <c r="A20" s="20" t="s">
        <v>15</v>
      </c>
      <c r="B20" s="36">
        <v>2703076.13</v>
      </c>
      <c r="C20" s="22">
        <v>2621519.37</v>
      </c>
      <c r="D20" s="22">
        <v>2715802.2</v>
      </c>
      <c r="E20" s="22">
        <v>620160</v>
      </c>
      <c r="F20" s="22">
        <v>709813.41</v>
      </c>
      <c r="G20" s="37">
        <f t="shared" si="2"/>
        <v>94282.83000000007</v>
      </c>
      <c r="H20" s="25">
        <f t="shared" si="3"/>
        <v>12726.070000000298</v>
      </c>
    </row>
    <row r="21" spans="1:8" ht="16.5" customHeight="1">
      <c r="A21" s="26" t="s">
        <v>16</v>
      </c>
      <c r="B21" s="21">
        <v>1576693.23</v>
      </c>
      <c r="C21" s="22">
        <v>1566821.42</v>
      </c>
      <c r="D21" s="22">
        <v>1479439.81</v>
      </c>
      <c r="E21" s="22">
        <v>361760</v>
      </c>
      <c r="F21" s="21">
        <v>300570.64</v>
      </c>
      <c r="G21" s="23">
        <f t="shared" si="2"/>
        <v>-87381.60999999987</v>
      </c>
      <c r="H21" s="25">
        <f t="shared" si="3"/>
        <v>-97253.41999999993</v>
      </c>
    </row>
    <row r="22" spans="1:8" ht="16.5" customHeight="1" thickBot="1">
      <c r="A22" s="27" t="s">
        <v>17</v>
      </c>
      <c r="B22" s="28">
        <f>SUM(B15:B21)</f>
        <v>13361906.080000002</v>
      </c>
      <c r="C22" s="29">
        <f>SUM(C15:C21)</f>
        <v>13146267.160000002</v>
      </c>
      <c r="D22" s="29">
        <f>SUM(D15:D21)</f>
        <v>13265393.540000001</v>
      </c>
      <c r="E22" s="29">
        <f>SUM(E15:E21)</f>
        <v>3091880</v>
      </c>
      <c r="F22" s="29">
        <f>SUM(F15:F21)</f>
        <v>3257373.8400000003</v>
      </c>
      <c r="G22" s="31">
        <f t="shared" si="2"/>
        <v>119126.37999999896</v>
      </c>
      <c r="H22" s="32">
        <f t="shared" si="3"/>
        <v>-96512.54000000097</v>
      </c>
    </row>
    <row r="23" spans="1:7" ht="18" customHeight="1" thickBot="1" thickTop="1">
      <c r="A23" s="1"/>
      <c r="B23" s="2" t="s">
        <v>19</v>
      </c>
      <c r="C23" s="3"/>
      <c r="D23" s="3"/>
      <c r="E23" s="3"/>
      <c r="F23" s="3"/>
      <c r="G23" s="4"/>
    </row>
    <row r="24" spans="1:8" ht="19.5" customHeight="1" thickTop="1">
      <c r="A24" s="6" t="s">
        <v>1</v>
      </c>
      <c r="B24" s="7" t="s">
        <v>2</v>
      </c>
      <c r="C24" s="7" t="s">
        <v>3</v>
      </c>
      <c r="D24" s="7" t="s">
        <v>4</v>
      </c>
      <c r="E24" s="7" t="s">
        <v>5</v>
      </c>
      <c r="F24" s="7"/>
      <c r="G24" s="8" t="s">
        <v>6</v>
      </c>
      <c r="H24" s="9" t="s">
        <v>7</v>
      </c>
    </row>
    <row r="25" spans="1:8" ht="16.5" customHeight="1" thickBot="1">
      <c r="A25" s="10"/>
      <c r="B25" s="11"/>
      <c r="C25" s="11"/>
      <c r="D25" s="11"/>
      <c r="E25" s="12" t="s">
        <v>8</v>
      </c>
      <c r="F25" s="12" t="s">
        <v>9</v>
      </c>
      <c r="G25" s="13"/>
      <c r="H25" s="14"/>
    </row>
    <row r="26" spans="1:8" ht="16.5" customHeight="1">
      <c r="A26" s="15" t="s">
        <v>10</v>
      </c>
      <c r="B26" s="16">
        <f>393765.2+293264.81</f>
        <v>687030.01</v>
      </c>
      <c r="C26" s="33">
        <f>398606.55+289734.68</f>
        <v>688341.23</v>
      </c>
      <c r="D26" s="33">
        <f>435109.17+341758.19</f>
        <v>776867.36</v>
      </c>
      <c r="E26" s="33">
        <f>135000+103800</f>
        <v>238800</v>
      </c>
      <c r="F26" s="33">
        <f>179061.7+151630.65</f>
        <v>330692.35</v>
      </c>
      <c r="G26" s="18">
        <f aca="true" t="shared" si="4" ref="G26:G33">D26-C26</f>
        <v>88526.13</v>
      </c>
      <c r="H26" s="19">
        <f aca="true" t="shared" si="5" ref="H26:H33">D26-B26</f>
        <v>89837.34999999998</v>
      </c>
    </row>
    <row r="27" spans="1:8" ht="16.5" customHeight="1">
      <c r="A27" s="20" t="s">
        <v>11</v>
      </c>
      <c r="B27" s="16">
        <f>1216615.89+901158.9</f>
        <v>2117774.79</v>
      </c>
      <c r="C27" s="33">
        <f>1180444.06+894200.72</f>
        <v>2074644.78</v>
      </c>
      <c r="D27" s="33">
        <f>1127085.09+797067.1</f>
        <v>1924152.19</v>
      </c>
      <c r="E27" s="33">
        <f>301060+279380</f>
        <v>580440</v>
      </c>
      <c r="F27" s="33">
        <f>209207.21+164729.56</f>
        <v>373936.77</v>
      </c>
      <c r="G27" s="18">
        <f t="shared" si="4"/>
        <v>-150492.59000000008</v>
      </c>
      <c r="H27" s="24">
        <f t="shared" si="5"/>
        <v>-193622.6000000001</v>
      </c>
    </row>
    <row r="28" spans="1:8" ht="16.5" customHeight="1">
      <c r="A28" s="20" t="s">
        <v>12</v>
      </c>
      <c r="B28" s="34">
        <f>1393196.45+1032543.71</f>
        <v>2425740.16</v>
      </c>
      <c r="C28" s="22">
        <f>1329743.5+1014000.88</f>
        <v>2343744.38</v>
      </c>
      <c r="D28" s="22">
        <f>1408805.6+1086047.8</f>
        <v>2494853.4000000004</v>
      </c>
      <c r="E28" s="22">
        <f>341470+277850</f>
        <v>619320</v>
      </c>
      <c r="F28" s="22">
        <f>382898.26+339319.35</f>
        <v>722217.61</v>
      </c>
      <c r="G28" s="18">
        <f t="shared" si="4"/>
        <v>151109.02000000048</v>
      </c>
      <c r="H28" s="24">
        <f t="shared" si="5"/>
        <v>69113.24000000022</v>
      </c>
    </row>
    <row r="29" spans="1:8" ht="16.5" customHeight="1">
      <c r="A29" s="20" t="s">
        <v>13</v>
      </c>
      <c r="B29" s="35">
        <f>1608765.6+1192567.4</f>
        <v>2801333</v>
      </c>
      <c r="C29" s="22">
        <f>1566364.76+1169005.61</f>
        <v>2735370.37</v>
      </c>
      <c r="D29" s="22">
        <f>1604274.15+1313174.86</f>
        <v>2917449.01</v>
      </c>
      <c r="E29" s="22">
        <f>395400+305880</f>
        <v>701280</v>
      </c>
      <c r="F29" s="22">
        <f>420401.56+432657.63</f>
        <v>853059.19</v>
      </c>
      <c r="G29" s="18">
        <f t="shared" si="4"/>
        <v>182078.63999999966</v>
      </c>
      <c r="H29" s="24">
        <f t="shared" si="5"/>
        <v>116116.00999999978</v>
      </c>
    </row>
    <row r="30" spans="1:8" ht="16.5" customHeight="1">
      <c r="A30" s="20" t="s">
        <v>14</v>
      </c>
      <c r="B30" s="36">
        <v>2791210.76</v>
      </c>
      <c r="C30" s="22">
        <v>2772608.04</v>
      </c>
      <c r="D30" s="22">
        <v>2892223.78</v>
      </c>
      <c r="E30" s="22">
        <v>674520</v>
      </c>
      <c r="F30" s="22">
        <v>775080.36</v>
      </c>
      <c r="G30" s="18">
        <f t="shared" si="4"/>
        <v>119615.73999999976</v>
      </c>
      <c r="H30" s="24">
        <f t="shared" si="5"/>
        <v>101013.02000000002</v>
      </c>
    </row>
    <row r="31" spans="1:8" ht="17.25" customHeight="1">
      <c r="A31" s="20" t="s">
        <v>15</v>
      </c>
      <c r="B31" s="36">
        <v>3220646.76</v>
      </c>
      <c r="C31" s="22">
        <v>3149104.55</v>
      </c>
      <c r="D31" s="22">
        <v>2747438.37</v>
      </c>
      <c r="E31" s="22">
        <v>748320</v>
      </c>
      <c r="F31" s="22">
        <v>419886.97</v>
      </c>
      <c r="G31" s="18">
        <f t="shared" si="4"/>
        <v>-401666.1799999997</v>
      </c>
      <c r="H31" s="24">
        <f t="shared" si="5"/>
        <v>-473208.38999999966</v>
      </c>
    </row>
    <row r="32" spans="1:8" ht="17.25" customHeight="1">
      <c r="A32" s="26" t="s">
        <v>16</v>
      </c>
      <c r="B32" s="21">
        <v>1878672.09</v>
      </c>
      <c r="C32" s="22">
        <v>1787348.02</v>
      </c>
      <c r="D32" s="22">
        <v>1644902.4</v>
      </c>
      <c r="E32" s="22">
        <v>436520</v>
      </c>
      <c r="F32" s="21">
        <v>294928.96</v>
      </c>
      <c r="G32" s="23">
        <f t="shared" si="4"/>
        <v>-142445.6200000001</v>
      </c>
      <c r="H32" s="25">
        <f t="shared" si="5"/>
        <v>-233769.69000000018</v>
      </c>
    </row>
    <row r="33" spans="1:9" ht="16.5" customHeight="1" thickBot="1">
      <c r="A33" s="27" t="s">
        <v>17</v>
      </c>
      <c r="B33" s="28">
        <f>SUM(B26:B32)</f>
        <v>15922407.569999998</v>
      </c>
      <c r="C33" s="29">
        <f>SUM(C26:C32)</f>
        <v>15551161.370000001</v>
      </c>
      <c r="D33" s="29">
        <f>SUM(D26:D32)</f>
        <v>15397886.51</v>
      </c>
      <c r="E33" s="29">
        <f>SUM(E26:E32)</f>
        <v>3999200</v>
      </c>
      <c r="F33" s="29">
        <f>SUM(F26:F32)</f>
        <v>3769802.21</v>
      </c>
      <c r="G33" s="31">
        <f t="shared" si="4"/>
        <v>-153274.86000000127</v>
      </c>
      <c r="H33" s="32">
        <f t="shared" si="5"/>
        <v>-524521.0599999987</v>
      </c>
      <c r="I33" s="38"/>
    </row>
    <row r="34" spans="1:9" ht="16.5" customHeight="1" thickTop="1">
      <c r="A34" s="1"/>
      <c r="B34" s="4"/>
      <c r="C34" s="4"/>
      <c r="D34" s="4"/>
      <c r="E34" s="4"/>
      <c r="F34" s="4"/>
      <c r="G34" s="4"/>
      <c r="H34" s="4"/>
      <c r="I34" s="38"/>
    </row>
    <row r="35" spans="1:7" ht="18" customHeight="1" thickBot="1">
      <c r="A35" s="1"/>
      <c r="B35" s="2" t="s">
        <v>20</v>
      </c>
      <c r="C35" s="3"/>
      <c r="D35" s="3"/>
      <c r="E35" s="3"/>
      <c r="F35" s="3"/>
      <c r="G35" s="4"/>
    </row>
    <row r="36" spans="1:8" ht="19.5" customHeight="1" thickTop="1">
      <c r="A36" s="6" t="s">
        <v>1</v>
      </c>
      <c r="B36" s="7" t="s">
        <v>2</v>
      </c>
      <c r="C36" s="7" t="s">
        <v>3</v>
      </c>
      <c r="D36" s="7" t="s">
        <v>4</v>
      </c>
      <c r="E36" s="7" t="s">
        <v>5</v>
      </c>
      <c r="F36" s="7"/>
      <c r="G36" s="8" t="s">
        <v>6</v>
      </c>
      <c r="H36" s="9" t="s">
        <v>7</v>
      </c>
    </row>
    <row r="37" spans="1:8" ht="16.5" customHeight="1" thickBot="1">
      <c r="A37" s="10"/>
      <c r="B37" s="11"/>
      <c r="C37" s="11"/>
      <c r="D37" s="11"/>
      <c r="E37" s="12" t="s">
        <v>8</v>
      </c>
      <c r="F37" s="12" t="s">
        <v>9</v>
      </c>
      <c r="G37" s="13"/>
      <c r="H37" s="14"/>
    </row>
    <row r="38" spans="1:8" ht="16.5" customHeight="1">
      <c r="A38" s="15" t="s">
        <v>10</v>
      </c>
      <c r="B38" s="16">
        <v>305916.63</v>
      </c>
      <c r="C38" s="33">
        <v>309958.91</v>
      </c>
      <c r="D38" s="33">
        <v>279297.89</v>
      </c>
      <c r="E38" s="33">
        <v>111600</v>
      </c>
      <c r="F38" s="33">
        <v>85939.07</v>
      </c>
      <c r="G38" s="18">
        <f aca="true" t="shared" si="6" ref="G38:G45">D38-C38</f>
        <v>-30661.01999999996</v>
      </c>
      <c r="H38" s="19">
        <f aca="true" t="shared" si="7" ref="H38:H45">D38-B38</f>
        <v>-26618.73999999999</v>
      </c>
    </row>
    <row r="39" spans="1:8" ht="16.5" customHeight="1">
      <c r="A39" s="20" t="s">
        <v>11</v>
      </c>
      <c r="B39" s="16">
        <v>941812.59</v>
      </c>
      <c r="C39" s="33">
        <v>923294.74</v>
      </c>
      <c r="D39" s="33">
        <v>888667.71</v>
      </c>
      <c r="E39" s="33">
        <v>236400</v>
      </c>
      <c r="F39" s="33">
        <v>178873.72</v>
      </c>
      <c r="G39" s="18">
        <f t="shared" si="6"/>
        <v>-34627.03000000003</v>
      </c>
      <c r="H39" s="24">
        <f t="shared" si="7"/>
        <v>-53144.880000000005</v>
      </c>
    </row>
    <row r="40" spans="1:8" ht="16.5" customHeight="1">
      <c r="A40" s="20" t="s">
        <v>12</v>
      </c>
      <c r="B40" s="34">
        <v>1081234.99</v>
      </c>
      <c r="C40" s="22">
        <v>1066078.73</v>
      </c>
      <c r="D40" s="22">
        <v>1108321.07</v>
      </c>
      <c r="E40" s="22">
        <v>254490</v>
      </c>
      <c r="F40" s="22">
        <v>298304.72</v>
      </c>
      <c r="G40" s="18">
        <f t="shared" si="6"/>
        <v>42242.340000000084</v>
      </c>
      <c r="H40" s="24">
        <f t="shared" si="7"/>
        <v>27086.080000000075</v>
      </c>
    </row>
    <row r="41" spans="1:8" ht="16.5" customHeight="1">
      <c r="A41" s="20" t="s">
        <v>13</v>
      </c>
      <c r="B41" s="35">
        <v>1248522.18</v>
      </c>
      <c r="C41" s="22">
        <v>1246304.71</v>
      </c>
      <c r="D41" s="22">
        <v>1235617.57</v>
      </c>
      <c r="E41" s="22">
        <v>285360</v>
      </c>
      <c r="F41" s="22">
        <v>294324.89</v>
      </c>
      <c r="G41" s="18">
        <f t="shared" si="6"/>
        <v>-10687.139999999898</v>
      </c>
      <c r="H41" s="24">
        <f t="shared" si="7"/>
        <v>-12904.60999999987</v>
      </c>
    </row>
    <row r="42" spans="1:8" ht="16.5" customHeight="1">
      <c r="A42" s="20" t="s">
        <v>14</v>
      </c>
      <c r="B42" s="36">
        <v>1248533.28</v>
      </c>
      <c r="C42" s="22">
        <v>1259020.63</v>
      </c>
      <c r="D42" s="22">
        <v>1317102.49</v>
      </c>
      <c r="E42" s="22">
        <v>275760</v>
      </c>
      <c r="F42" s="22">
        <v>339424.53</v>
      </c>
      <c r="G42" s="18">
        <f t="shared" si="6"/>
        <v>58081.8600000001</v>
      </c>
      <c r="H42" s="24">
        <f t="shared" si="7"/>
        <v>68569.20999999996</v>
      </c>
    </row>
    <row r="43" spans="1:8" ht="16.5" customHeight="1">
      <c r="A43" s="20" t="s">
        <v>15</v>
      </c>
      <c r="B43" s="36">
        <v>1435036.8</v>
      </c>
      <c r="C43" s="22">
        <v>1412612.11</v>
      </c>
      <c r="D43" s="22">
        <v>1410834.2</v>
      </c>
      <c r="E43" s="22">
        <v>268440</v>
      </c>
      <c r="F43" s="22">
        <v>289786.06</v>
      </c>
      <c r="G43" s="37">
        <f t="shared" si="6"/>
        <v>-1777.910000000149</v>
      </c>
      <c r="H43" s="25">
        <f t="shared" si="7"/>
        <v>-24202.600000000093</v>
      </c>
    </row>
    <row r="44" spans="1:8" ht="16.5" customHeight="1">
      <c r="A44" s="26" t="s">
        <v>16</v>
      </c>
      <c r="B44" s="21">
        <v>830476.9</v>
      </c>
      <c r="C44" s="22">
        <v>863522.92</v>
      </c>
      <c r="D44" s="22">
        <v>851060.87</v>
      </c>
      <c r="E44" s="22">
        <v>156590</v>
      </c>
      <c r="F44" s="21">
        <v>185324.64</v>
      </c>
      <c r="G44" s="23">
        <f t="shared" si="6"/>
        <v>-12462.050000000047</v>
      </c>
      <c r="H44" s="25">
        <f t="shared" si="7"/>
        <v>20583.969999999972</v>
      </c>
    </row>
    <row r="45" spans="1:8" ht="16.5" customHeight="1" thickBot="1">
      <c r="A45" s="27" t="s">
        <v>17</v>
      </c>
      <c r="B45" s="28">
        <f>SUM(B38:B44)</f>
        <v>7091533.37</v>
      </c>
      <c r="C45" s="29">
        <f>SUM(C38:C44)</f>
        <v>7080792.75</v>
      </c>
      <c r="D45" s="29">
        <f>SUM(D38:D44)</f>
        <v>7090901.800000001</v>
      </c>
      <c r="E45" s="29">
        <f>SUM(E38:E44)</f>
        <v>1588640</v>
      </c>
      <c r="F45" s="29">
        <f>SUM(F38:F44)</f>
        <v>1671977.6300000004</v>
      </c>
      <c r="G45" s="31">
        <f t="shared" si="6"/>
        <v>10109.050000000745</v>
      </c>
      <c r="H45" s="32">
        <f t="shared" si="7"/>
        <v>-631.5699999993667</v>
      </c>
    </row>
    <row r="46" spans="1:7" ht="18" customHeight="1" thickBot="1" thickTop="1">
      <c r="A46" s="1"/>
      <c r="B46" s="2" t="s">
        <v>21</v>
      </c>
      <c r="C46" s="3"/>
      <c r="D46" s="3"/>
      <c r="E46" s="3"/>
      <c r="F46" s="3"/>
      <c r="G46" s="4"/>
    </row>
    <row r="47" spans="1:8" ht="19.5" customHeight="1" thickTop="1">
      <c r="A47" s="6" t="s">
        <v>1</v>
      </c>
      <c r="B47" s="7" t="s">
        <v>2</v>
      </c>
      <c r="C47" s="7" t="s">
        <v>3</v>
      </c>
      <c r="D47" s="7" t="s">
        <v>4</v>
      </c>
      <c r="E47" s="7" t="s">
        <v>5</v>
      </c>
      <c r="F47" s="7"/>
      <c r="G47" s="8" t="s">
        <v>6</v>
      </c>
      <c r="H47" s="9" t="s">
        <v>7</v>
      </c>
    </row>
    <row r="48" spans="1:8" ht="16.5" customHeight="1" thickBot="1">
      <c r="A48" s="10"/>
      <c r="B48" s="11"/>
      <c r="C48" s="11"/>
      <c r="D48" s="11"/>
      <c r="E48" s="12" t="s">
        <v>8</v>
      </c>
      <c r="F48" s="12" t="s">
        <v>9</v>
      </c>
      <c r="G48" s="13"/>
      <c r="H48" s="14"/>
    </row>
    <row r="49" spans="1:8" ht="16.5" customHeight="1">
      <c r="A49" s="15" t="s">
        <v>10</v>
      </c>
      <c r="B49" s="39">
        <v>305899.27</v>
      </c>
      <c r="C49" s="40">
        <v>319638.47</v>
      </c>
      <c r="D49" s="40">
        <v>413426.74</v>
      </c>
      <c r="E49" s="40">
        <v>111600</v>
      </c>
      <c r="F49" s="40">
        <v>207178.22</v>
      </c>
      <c r="G49" s="41">
        <f aca="true" t="shared" si="8" ref="G49:G56">D49-C49</f>
        <v>93788.27000000002</v>
      </c>
      <c r="H49" s="19">
        <f aca="true" t="shared" si="9" ref="H49:H56">D49-B49</f>
        <v>107527.46999999997</v>
      </c>
    </row>
    <row r="50" spans="1:8" ht="16.5" customHeight="1">
      <c r="A50" s="20" t="s">
        <v>11</v>
      </c>
      <c r="B50" s="34">
        <v>948809.16</v>
      </c>
      <c r="C50" s="42">
        <v>908833.03</v>
      </c>
      <c r="D50" s="42">
        <v>904559.54</v>
      </c>
      <c r="E50" s="42">
        <v>224940</v>
      </c>
      <c r="F50" s="42">
        <v>188146.47</v>
      </c>
      <c r="G50" s="18">
        <f t="shared" si="8"/>
        <v>-4273.489999999991</v>
      </c>
      <c r="H50" s="24">
        <f t="shared" si="9"/>
        <v>-44249.619999999995</v>
      </c>
    </row>
    <row r="51" spans="1:8" ht="16.5" customHeight="1">
      <c r="A51" s="20" t="s">
        <v>12</v>
      </c>
      <c r="B51" s="35">
        <v>1082947.7</v>
      </c>
      <c r="C51" s="33">
        <v>1067663.56</v>
      </c>
      <c r="D51" s="33">
        <v>1017137.73</v>
      </c>
      <c r="E51" s="33">
        <v>252880</v>
      </c>
      <c r="F51" s="33">
        <v>215136.7</v>
      </c>
      <c r="G51" s="18">
        <f t="shared" si="8"/>
        <v>-50525.830000000075</v>
      </c>
      <c r="H51" s="24">
        <f t="shared" si="9"/>
        <v>-65809.96999999997</v>
      </c>
    </row>
    <row r="52" spans="1:8" ht="16.5" customHeight="1">
      <c r="A52" s="20" t="s">
        <v>13</v>
      </c>
      <c r="B52" s="34">
        <v>1251270.12</v>
      </c>
      <c r="C52" s="42">
        <v>1185293.89</v>
      </c>
      <c r="D52" s="42">
        <v>1200443.89</v>
      </c>
      <c r="E52" s="42">
        <v>290880</v>
      </c>
      <c r="F52" s="42">
        <v>276022.45</v>
      </c>
      <c r="G52" s="18">
        <f t="shared" si="8"/>
        <v>15150</v>
      </c>
      <c r="H52" s="24">
        <f t="shared" si="9"/>
        <v>-50826.230000000214</v>
      </c>
    </row>
    <row r="53" spans="1:8" ht="16.5" customHeight="1">
      <c r="A53" s="20" t="s">
        <v>14</v>
      </c>
      <c r="B53" s="35">
        <v>1243477.82</v>
      </c>
      <c r="C53" s="33">
        <v>1248328.03</v>
      </c>
      <c r="D53" s="33">
        <v>1315182.55</v>
      </c>
      <c r="E53" s="33">
        <v>284280</v>
      </c>
      <c r="F53" s="33">
        <v>340604.09</v>
      </c>
      <c r="G53" s="18">
        <f t="shared" si="8"/>
        <v>66854.52000000002</v>
      </c>
      <c r="H53" s="24">
        <f t="shared" si="9"/>
        <v>71704.72999999998</v>
      </c>
    </row>
    <row r="54" spans="1:8" ht="16.5" customHeight="1">
      <c r="A54" s="26" t="s">
        <v>15</v>
      </c>
      <c r="B54" s="36">
        <v>1435050.6</v>
      </c>
      <c r="C54" s="22">
        <v>1420366.89</v>
      </c>
      <c r="D54" s="22">
        <v>1382290.66</v>
      </c>
      <c r="E54" s="22">
        <v>297960</v>
      </c>
      <c r="F54" s="22">
        <v>257910.36</v>
      </c>
      <c r="G54" s="37">
        <f t="shared" si="8"/>
        <v>-38076.22999999998</v>
      </c>
      <c r="H54" s="25">
        <f t="shared" si="9"/>
        <v>-52759.94000000018</v>
      </c>
    </row>
    <row r="55" spans="1:8" ht="16.5" customHeight="1">
      <c r="A55" s="43" t="s">
        <v>16</v>
      </c>
      <c r="B55" s="21">
        <v>837112.85</v>
      </c>
      <c r="C55" s="22">
        <v>801565.34</v>
      </c>
      <c r="D55" s="22">
        <v>833664.04</v>
      </c>
      <c r="E55" s="22">
        <v>173810</v>
      </c>
      <c r="F55" s="21">
        <v>176264.27</v>
      </c>
      <c r="G55" s="23">
        <f t="shared" si="8"/>
        <v>32098.70000000007</v>
      </c>
      <c r="H55" s="25">
        <f t="shared" si="9"/>
        <v>-3448.8099999999395</v>
      </c>
    </row>
    <row r="56" spans="1:8" ht="16.5" customHeight="1" thickBot="1">
      <c r="A56" s="27" t="s">
        <v>17</v>
      </c>
      <c r="B56" s="28">
        <f>SUM(B49:B55)</f>
        <v>7104567.52</v>
      </c>
      <c r="C56" s="29">
        <f>SUM(C49:C55)</f>
        <v>6951689.21</v>
      </c>
      <c r="D56" s="29">
        <f>SUM(D49:D55)</f>
        <v>7066705.149999999</v>
      </c>
      <c r="E56" s="29">
        <f>SUM(E49:E55)</f>
        <v>1636350</v>
      </c>
      <c r="F56" s="29">
        <f>SUM(F49:F55)</f>
        <v>1661262.56</v>
      </c>
      <c r="G56" s="31">
        <f t="shared" si="8"/>
        <v>115015.93999999948</v>
      </c>
      <c r="H56" s="32">
        <f t="shared" si="9"/>
        <v>-37862.37000000011</v>
      </c>
    </row>
    <row r="57" spans="1:7" ht="18" customHeight="1" thickBot="1" thickTop="1">
      <c r="A57" s="1"/>
      <c r="B57" s="2" t="s">
        <v>22</v>
      </c>
      <c r="C57" s="3"/>
      <c r="D57" s="3"/>
      <c r="E57" s="3"/>
      <c r="F57" s="3"/>
      <c r="G57" s="4"/>
    </row>
    <row r="58" spans="1:8" ht="19.5" customHeight="1" thickTop="1">
      <c r="A58" s="6" t="s">
        <v>1</v>
      </c>
      <c r="B58" s="7" t="s">
        <v>2</v>
      </c>
      <c r="C58" s="7" t="s">
        <v>3</v>
      </c>
      <c r="D58" s="7" t="s">
        <v>4</v>
      </c>
      <c r="E58" s="7" t="s">
        <v>5</v>
      </c>
      <c r="F58" s="7"/>
      <c r="G58" s="8" t="s">
        <v>6</v>
      </c>
      <c r="H58" s="9" t="s">
        <v>7</v>
      </c>
    </row>
    <row r="59" spans="1:8" ht="16.5" customHeight="1" thickBot="1">
      <c r="A59" s="10"/>
      <c r="B59" s="11"/>
      <c r="C59" s="11"/>
      <c r="D59" s="11"/>
      <c r="E59" s="12" t="s">
        <v>8</v>
      </c>
      <c r="F59" s="12" t="s">
        <v>9</v>
      </c>
      <c r="G59" s="13"/>
      <c r="H59" s="14"/>
    </row>
    <row r="60" spans="1:8" ht="16.5" customHeight="1">
      <c r="A60" s="15" t="s">
        <v>23</v>
      </c>
      <c r="B60" s="16">
        <v>867083.25</v>
      </c>
      <c r="C60" s="17">
        <v>861253.75</v>
      </c>
      <c r="D60" s="17">
        <v>978611.37</v>
      </c>
      <c r="E60" s="17">
        <v>159450</v>
      </c>
      <c r="F60" s="17">
        <v>264620.09</v>
      </c>
      <c r="G60" s="18">
        <f aca="true" t="shared" si="10" ref="G60:G66">D60-C60</f>
        <v>117357.62</v>
      </c>
      <c r="H60" s="19">
        <f aca="true" t="shared" si="11" ref="H60:H66">D60-B60</f>
        <v>111528.12</v>
      </c>
    </row>
    <row r="61" spans="1:8" ht="16.5" customHeight="1">
      <c r="A61" s="26" t="s">
        <v>12</v>
      </c>
      <c r="B61" s="44">
        <v>1084604.42</v>
      </c>
      <c r="C61" s="33">
        <v>1069245.77</v>
      </c>
      <c r="D61" s="33">
        <v>1157349.27</v>
      </c>
      <c r="E61" s="33">
        <v>167770</v>
      </c>
      <c r="F61" s="33">
        <v>245492.74</v>
      </c>
      <c r="G61" s="45">
        <f t="shared" si="10"/>
        <v>88103.5</v>
      </c>
      <c r="H61" s="24">
        <f t="shared" si="11"/>
        <v>72744.8500000001</v>
      </c>
    </row>
    <row r="62" spans="1:8" ht="16.5" customHeight="1">
      <c r="A62" s="26" t="s">
        <v>13</v>
      </c>
      <c r="B62" s="21">
        <v>1246117.91</v>
      </c>
      <c r="C62" s="22">
        <v>1210170.78</v>
      </c>
      <c r="D62" s="22">
        <v>1186369.12</v>
      </c>
      <c r="E62" s="22">
        <v>201000</v>
      </c>
      <c r="F62" s="22">
        <v>151745.35</v>
      </c>
      <c r="G62" s="45">
        <f t="shared" si="10"/>
        <v>-23801.659999999916</v>
      </c>
      <c r="H62" s="24">
        <f t="shared" si="11"/>
        <v>-59748.789999999804</v>
      </c>
    </row>
    <row r="63" spans="1:8" ht="16.5" customHeight="1">
      <c r="A63" s="20" t="s">
        <v>14</v>
      </c>
      <c r="B63" s="21">
        <v>1252260.86</v>
      </c>
      <c r="C63" s="21">
        <v>1268076.92</v>
      </c>
      <c r="D63" s="21">
        <v>1248049.09</v>
      </c>
      <c r="E63" s="21">
        <v>191040</v>
      </c>
      <c r="F63" s="21">
        <v>195484.69</v>
      </c>
      <c r="G63" s="45">
        <f t="shared" si="10"/>
        <v>-20027.82999999984</v>
      </c>
      <c r="H63" s="24">
        <f t="shared" si="11"/>
        <v>-4211.770000000019</v>
      </c>
    </row>
    <row r="64" spans="1:8" ht="16.5" customHeight="1">
      <c r="A64" s="20" t="s">
        <v>15</v>
      </c>
      <c r="B64" s="21">
        <v>1434282.51</v>
      </c>
      <c r="C64" s="21">
        <v>1370357.88</v>
      </c>
      <c r="D64" s="21">
        <v>1283238.58</v>
      </c>
      <c r="E64" s="21">
        <v>228960</v>
      </c>
      <c r="F64" s="21">
        <v>152666.33</v>
      </c>
      <c r="G64" s="23">
        <f t="shared" si="10"/>
        <v>-87119.29999999981</v>
      </c>
      <c r="H64" s="25">
        <f t="shared" si="11"/>
        <v>-151043.92999999993</v>
      </c>
    </row>
    <row r="65" spans="1:8" ht="16.5" customHeight="1">
      <c r="A65" s="26" t="s">
        <v>16</v>
      </c>
      <c r="B65" s="21">
        <v>836987.62</v>
      </c>
      <c r="C65" s="22">
        <v>837287.23</v>
      </c>
      <c r="D65" s="22">
        <v>815849.09</v>
      </c>
      <c r="E65" s="22">
        <v>133560</v>
      </c>
      <c r="F65" s="21">
        <v>142934.9</v>
      </c>
      <c r="G65" s="23">
        <f t="shared" si="10"/>
        <v>-21438.140000000014</v>
      </c>
      <c r="H65" s="25">
        <f t="shared" si="11"/>
        <v>-21138.530000000028</v>
      </c>
    </row>
    <row r="66" spans="1:8" ht="16.5" customHeight="1" thickBot="1">
      <c r="A66" s="46" t="s">
        <v>17</v>
      </c>
      <c r="B66" s="30">
        <f>SUM(B60:B65)</f>
        <v>6721336.57</v>
      </c>
      <c r="C66" s="30">
        <f>SUM(C60:C65)</f>
        <v>6616392.33</v>
      </c>
      <c r="D66" s="30">
        <f>SUM(D60:D65)</f>
        <v>6669466.5200000005</v>
      </c>
      <c r="E66" s="30">
        <f>SUM(E60:E65)</f>
        <v>1081780</v>
      </c>
      <c r="F66" s="30">
        <f>SUM(F60:F65)</f>
        <v>1152944.1</v>
      </c>
      <c r="G66" s="31">
        <f t="shared" si="10"/>
        <v>53074.19000000041</v>
      </c>
      <c r="H66" s="32">
        <f t="shared" si="11"/>
        <v>-51870.049999999814</v>
      </c>
    </row>
    <row r="67" spans="1:8" ht="16.5" customHeight="1" thickTop="1">
      <c r="A67" s="47"/>
      <c r="B67" s="4"/>
      <c r="C67" s="4"/>
      <c r="D67" s="4"/>
      <c r="E67" s="4"/>
      <c r="F67" s="4"/>
      <c r="G67" s="4"/>
      <c r="H67" s="4"/>
    </row>
    <row r="68" spans="1:8" ht="16.5" customHeight="1">
      <c r="A68" s="47"/>
      <c r="B68" s="4"/>
      <c r="C68" s="4"/>
      <c r="D68" s="4"/>
      <c r="E68" s="4"/>
      <c r="F68" s="4"/>
      <c r="G68" s="4"/>
      <c r="H68" s="4"/>
    </row>
    <row r="69" spans="1:7" ht="18" customHeight="1" thickBot="1">
      <c r="A69" s="1"/>
      <c r="B69" s="2" t="s">
        <v>24</v>
      </c>
      <c r="C69" s="3"/>
      <c r="D69" s="3"/>
      <c r="E69" s="3"/>
      <c r="F69" s="3"/>
      <c r="G69" s="4"/>
    </row>
    <row r="70" spans="1:8" ht="18.75" customHeight="1" thickTop="1">
      <c r="A70" s="6" t="s">
        <v>1</v>
      </c>
      <c r="B70" s="7" t="s">
        <v>2</v>
      </c>
      <c r="C70" s="7" t="s">
        <v>3</v>
      </c>
      <c r="D70" s="7" t="s">
        <v>4</v>
      </c>
      <c r="E70" s="7" t="s">
        <v>5</v>
      </c>
      <c r="F70" s="7"/>
      <c r="G70" s="8" t="s">
        <v>6</v>
      </c>
      <c r="H70" s="9" t="s">
        <v>7</v>
      </c>
    </row>
    <row r="71" spans="1:8" ht="16.5" customHeight="1" thickBot="1">
      <c r="A71" s="10"/>
      <c r="B71" s="11"/>
      <c r="C71" s="11"/>
      <c r="D71" s="11"/>
      <c r="E71" s="12" t="s">
        <v>8</v>
      </c>
      <c r="F71" s="12" t="s">
        <v>9</v>
      </c>
      <c r="G71" s="13"/>
      <c r="H71" s="14"/>
    </row>
    <row r="72" spans="1:8" ht="16.5" customHeight="1">
      <c r="A72" s="26" t="s">
        <v>25</v>
      </c>
      <c r="B72" s="44">
        <v>1907334.44</v>
      </c>
      <c r="C72" s="33">
        <v>1907010.24</v>
      </c>
      <c r="D72" s="33">
        <v>2028789.97</v>
      </c>
      <c r="E72" s="33">
        <v>291610</v>
      </c>
      <c r="F72" s="33">
        <v>465172.65</v>
      </c>
      <c r="G72" s="45">
        <f aca="true" t="shared" si="12" ref="G72:G77">D72-C72</f>
        <v>121779.72999999998</v>
      </c>
      <c r="H72" s="19">
        <f aca="true" t="shared" si="13" ref="H72:H77">D72-B72</f>
        <v>121455.53000000003</v>
      </c>
    </row>
    <row r="73" spans="1:8" ht="16.5" customHeight="1">
      <c r="A73" s="26" t="s">
        <v>13</v>
      </c>
      <c r="B73" s="21">
        <v>2383893.26</v>
      </c>
      <c r="C73" s="22">
        <v>2343541.31</v>
      </c>
      <c r="D73" s="22">
        <v>2241482.94</v>
      </c>
      <c r="E73" s="22">
        <v>358200</v>
      </c>
      <c r="F73" s="22">
        <v>337293.87</v>
      </c>
      <c r="G73" s="45">
        <f t="shared" si="12"/>
        <v>-102058.37000000011</v>
      </c>
      <c r="H73" s="24">
        <f t="shared" si="13"/>
        <v>-142410.31999999983</v>
      </c>
    </row>
    <row r="74" spans="1:8" ht="16.5" customHeight="1">
      <c r="A74" s="20" t="s">
        <v>14</v>
      </c>
      <c r="B74" s="21">
        <v>2382437.43</v>
      </c>
      <c r="C74" s="22">
        <v>2343615.61</v>
      </c>
      <c r="D74" s="22">
        <v>2315348.43</v>
      </c>
      <c r="E74" s="22">
        <v>438960</v>
      </c>
      <c r="F74" s="22">
        <v>426629.03</v>
      </c>
      <c r="G74" s="45">
        <f t="shared" si="12"/>
        <v>-28267.179999999702</v>
      </c>
      <c r="H74" s="24">
        <f t="shared" si="13"/>
        <v>-67089</v>
      </c>
    </row>
    <row r="75" spans="1:8" ht="16.5" customHeight="1">
      <c r="A75" s="20" t="s">
        <v>15</v>
      </c>
      <c r="B75" s="21">
        <v>2744455.92</v>
      </c>
      <c r="C75" s="21">
        <v>2720992.7</v>
      </c>
      <c r="D75" s="21">
        <v>2511732.05</v>
      </c>
      <c r="E75" s="21">
        <v>509160</v>
      </c>
      <c r="F75" s="21">
        <v>361121.18</v>
      </c>
      <c r="G75" s="45">
        <f t="shared" si="12"/>
        <v>-209260.65000000037</v>
      </c>
      <c r="H75" s="24">
        <f t="shared" si="13"/>
        <v>-232723.8700000001</v>
      </c>
    </row>
    <row r="76" spans="1:8" ht="16.5" customHeight="1">
      <c r="A76" s="26" t="s">
        <v>16</v>
      </c>
      <c r="B76" s="21">
        <v>1601684.56</v>
      </c>
      <c r="C76" s="22">
        <v>1557647.36</v>
      </c>
      <c r="D76" s="22">
        <v>1621391.06</v>
      </c>
      <c r="E76" s="22">
        <v>297010</v>
      </c>
      <c r="F76" s="21">
        <v>352282.42</v>
      </c>
      <c r="G76" s="23">
        <f t="shared" si="12"/>
        <v>63743.69999999995</v>
      </c>
      <c r="H76" s="25">
        <f t="shared" si="13"/>
        <v>19706.5</v>
      </c>
    </row>
    <row r="77" spans="1:8" ht="16.5" customHeight="1" thickBot="1">
      <c r="A77" s="46" t="s">
        <v>17</v>
      </c>
      <c r="B77" s="30">
        <f>SUM(B72:B76)</f>
        <v>11019805.61</v>
      </c>
      <c r="C77" s="29">
        <f>SUM(C72:C76)</f>
        <v>10872807.219999999</v>
      </c>
      <c r="D77" s="29">
        <f>SUM(D72:D76)</f>
        <v>10718744.450000001</v>
      </c>
      <c r="E77" s="29">
        <f>SUM(E72:E76)</f>
        <v>1894940</v>
      </c>
      <c r="F77" s="29">
        <f>SUM(F72:F76)</f>
        <v>1942499.15</v>
      </c>
      <c r="G77" s="31">
        <f t="shared" si="12"/>
        <v>-154062.7699999977</v>
      </c>
      <c r="H77" s="32">
        <f t="shared" si="13"/>
        <v>-301061.1599999983</v>
      </c>
    </row>
    <row r="78" ht="21.75" customHeight="1" thickTop="1"/>
    <row r="79" ht="21.75" customHeight="1"/>
    <row r="80" spans="1:2" ht="21.75" customHeight="1">
      <c r="A80" s="48"/>
      <c r="B80" s="48"/>
    </row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" customHeight="1"/>
    <row r="94" ht="21" customHeight="1"/>
    <row r="95" ht="21" customHeight="1"/>
    <row r="96" ht="21" customHeight="1"/>
    <row r="97" ht="21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</sheetData>
  <mergeCells count="56">
    <mergeCell ref="H58:H59"/>
    <mergeCell ref="H70:H71"/>
    <mergeCell ref="G47:G48"/>
    <mergeCell ref="A36:A37"/>
    <mergeCell ref="H36:H37"/>
    <mergeCell ref="H47:H48"/>
    <mergeCell ref="B46:F46"/>
    <mergeCell ref="A47:A48"/>
    <mergeCell ref="B47:B48"/>
    <mergeCell ref="C47:C48"/>
    <mergeCell ref="H2:H3"/>
    <mergeCell ref="H13:H14"/>
    <mergeCell ref="H24:H25"/>
    <mergeCell ref="D47:D48"/>
    <mergeCell ref="E47:F47"/>
    <mergeCell ref="B23:F23"/>
    <mergeCell ref="G2:G3"/>
    <mergeCell ref="B36:B37"/>
    <mergeCell ref="C36:C37"/>
    <mergeCell ref="D36:D37"/>
    <mergeCell ref="G24:G25"/>
    <mergeCell ref="E36:F36"/>
    <mergeCell ref="G36:G37"/>
    <mergeCell ref="B35:F35"/>
    <mergeCell ref="E24:F24"/>
    <mergeCell ref="A24:A25"/>
    <mergeCell ref="B24:B25"/>
    <mergeCell ref="C24:C25"/>
    <mergeCell ref="D24:D25"/>
    <mergeCell ref="B1:F1"/>
    <mergeCell ref="E2:F2"/>
    <mergeCell ref="A2:A3"/>
    <mergeCell ref="B2:B3"/>
    <mergeCell ref="C2:C3"/>
    <mergeCell ref="D2:D3"/>
    <mergeCell ref="G58:G59"/>
    <mergeCell ref="G13:G14"/>
    <mergeCell ref="B12:F12"/>
    <mergeCell ref="A13:A14"/>
    <mergeCell ref="B13:B14"/>
    <mergeCell ref="C13:C14"/>
    <mergeCell ref="D13:D14"/>
    <mergeCell ref="E13:F13"/>
    <mergeCell ref="B57:F57"/>
    <mergeCell ref="A58:A59"/>
    <mergeCell ref="B58:B59"/>
    <mergeCell ref="C58:C59"/>
    <mergeCell ref="D58:D59"/>
    <mergeCell ref="E58:F58"/>
    <mergeCell ref="G70:G71"/>
    <mergeCell ref="B69:F69"/>
    <mergeCell ref="A70:A71"/>
    <mergeCell ref="B70:B71"/>
    <mergeCell ref="C70:C71"/>
    <mergeCell ref="D70:D71"/>
    <mergeCell ref="E70:F70"/>
  </mergeCells>
  <printOptions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Катя</cp:lastModifiedBy>
  <dcterms:created xsi:type="dcterms:W3CDTF">1996-10-08T23:32:33Z</dcterms:created>
  <dcterms:modified xsi:type="dcterms:W3CDTF">2013-02-28T10:41:50Z</dcterms:modified>
  <cp:category/>
  <cp:version/>
  <cp:contentType/>
  <cp:contentStatus/>
</cp:coreProperties>
</file>