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0" i="1"/>
  <c r="O39" i="1"/>
  <c r="O37" i="1"/>
  <c r="O36" i="1"/>
  <c r="M33" i="1"/>
  <c r="O30" i="1"/>
  <c r="O29" i="1"/>
  <c r="O26" i="1"/>
  <c r="C24" i="1"/>
  <c r="O24" i="1" s="1"/>
  <c r="C23" i="1"/>
  <c r="O23" i="1" s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<sst xmlns="http://schemas.openxmlformats.org/spreadsheetml/2006/main" count="144" uniqueCount="94">
  <si>
    <t>Приложение  № 3</t>
  </si>
  <si>
    <t>РАСЧЁТ</t>
  </si>
  <si>
    <t>расходов на обслуживание д.30 корп.3 по ул. Зубковой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</si>
  <si>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</si>
  <si>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</si>
  <si>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</si>
  <si>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</si>
  <si>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</si>
  <si>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</si>
  <si>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</si>
  <si>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</si>
  <si>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</si>
  <si>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</si>
  <si>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</si>
  <si>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</si>
  <si>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</si>
  <si>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</si>
  <si>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</si>
  <si>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</si>
  <si>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</si>
  <si>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</si>
  <si>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</si>
  <si>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</si>
  <si>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</si>
  <si>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</si>
  <si>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</si>
  <si>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</si>
  <si>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</si>
  <si>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</si>
  <si>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</si>
  <si>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</si>
  <si>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</si>
  <si>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</si>
  <si>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</si>
  <si>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</si>
  <si>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</si>
  <si>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</si>
  <si>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</si>
  <si>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</si>
  <si>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</si>
  <si>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</si>
  <si>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</si>
  <si>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</si>
  <si>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</si>
  <si>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</si>
  <si>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</si>
  <si>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</si>
  <si>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</si>
  <si>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</si>
  <si>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</si>
  <si>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</si>
  <si>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</si>
  <si>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</si>
  <si>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</si>
  <si>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</si>
  <si>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</si>
  <si>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</si>
  <si>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</si>
  <si>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</si>
  <si>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</si>
  <si>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</si>
  <si>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</si>
  <si>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</si>
  <si>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</si>
  <si>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</si>
  <si>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</si>
  <si>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</si>
  <si>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</si>
  <si>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</si>
  <si>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</si>
  <si>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</si>
  <si>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</si>
  <si>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</si>
  <si>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</si>
  <si>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</si>
  <si>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</si>
  <si>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</si>
  <si>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</si>
  <si>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</si>
  <si>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</si>
  <si>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</si>
  <si>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</si>
  <si>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</si>
  <si>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</si>
  <si>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</si>
  <si>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</si>
  <si>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</si>
  <si>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</si>
  <si>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</si>
  <si>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</si>
  <si>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</si>
  <si>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</si>
  <si>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</si>
  <si>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Баринова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</si>
</sst>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2" fontId="8" fillId="0" borderId="1" xfId="0" applyNumberFormat="1" applyFont="1" applyBorder="1"/>
    <xf numFmtId="0" fontId="8" fillId="0" borderId="1" xfId="0" applyFont="1" applyBorder="1"/>
    <xf numFmtId="0" fontId="7" fillId="0" borderId="1" xfId="0" applyFont="1" applyBorder="1"/>
    <xf numFmtId="0" fontId="9" fillId="0" borderId="0" xfId="0" applyFont="1"/>
    <xf numFmtId="164" fontId="1" fillId="0" borderId="0" xfId="0" applyNumberFormat="1" applyFont="1"/>
    <xf numFmtId="1" fontId="7" fillId="0" borderId="0" xfId="0" applyNumberFormat="1" applyFont="1"/>
    <xf numFmtId="0" fontId="10" fillId="0" borderId="0" xfId="0" applyFont="1"/>
    <xf numFmtId="0" fontId="1" fillId="0" borderId="0" xfId="0" applyFont="1" applyAlignment="1"/>
    <xf numFmtId="0" fontId="11" fillId="0" borderId="0" xfId="0" applyFont="1"/>
    <xf numFmtId="164" fontId="11" fillId="0" borderId="0" xfId="0" applyNumberFormat="1" applyFont="1"/>
    <xf numFmtId="1" fontId="1" fillId="0" borderId="0" xfId="0" applyNumberFormat="1" applyFont="1"/>
    <xf numFmtId="0" fontId="7" fillId="0" borderId="0" xfId="0" applyFont="1" applyAlignment="1"/>
    <xf numFmtId="1" fontId="7" fillId="0" borderId="0" xfId="0" applyNumberFormat="1" applyFont="1" applyBorder="1"/>
    <xf numFmtId="0" fontId="7" fillId="0" borderId="0" xfId="0" applyFont="1" applyBorder="1"/>
    <xf numFmtId="1" fontId="1" fillId="0" borderId="0" xfId="0" applyNumberFormat="1" applyFont="1" applyBorder="1"/>
    <xf numFmtId="0" fontId="12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Border="1"/>
    <xf numFmtId="0" fontId="11" fillId="0" borderId="0" xfId="0" applyFont="1" applyBorder="1"/>
    <xf numFmtId="0" fontId="13" fillId="0" borderId="0" xfId="0" applyFont="1"/>
    <xf numFmtId="0" fontId="14" fillId="0" borderId="0" xfId="0" applyFont="1" applyAlignment="1">
      <alignment horizontal="right"/>
    </xf>
    <xf numFmtId="2" fontId="8" fillId="0" borderId="0" xfId="0" applyNumberFormat="1" applyFont="1" applyBorder="1"/>
    <xf numFmtId="0" fontId="8" fillId="0" borderId="0" xfId="0" applyFont="1" applyBorder="1"/>
    <xf numFmtId="0" fontId="7" fillId="0" borderId="0" xfId="0" applyFont="1" applyAlignment="1">
      <alignment horizontal="left"/>
    </xf>
    <xf numFmtId="0" fontId="1" fillId="0" borderId="1" xfId="0" applyFont="1" applyBorder="1"/>
    <xf numFmtId="0" fontId="1" fillId="0" borderId="0" xfId="0" applyFont="1" applyBorder="1"/>
    <xf numFmtId="0" fontId="8" fillId="0" borderId="0" xfId="0" applyFont="1"/>
    <xf numFmtId="164" fontId="1" fillId="0" borderId="0" xfId="0" applyNumberFormat="1" applyFont="1" applyBorder="1"/>
    <xf numFmtId="2" fontId="8" fillId="0" borderId="2" xfId="0" applyNumberFormat="1" applyFont="1" applyBorder="1"/>
    <xf numFmtId="0" fontId="8" fillId="0" borderId="3" xfId="0" applyFont="1" applyBorder="1"/>
    <xf numFmtId="0" fontId="8" fillId="0" borderId="4" xfId="0" applyFont="1" applyBorder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25" workbookViewId="0">
      <selection activeCell="Q1" sqref="Q1:S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4709.6000000000004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1275.5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176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14.57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10465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300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</v>
      </c>
      <c r="H28" s="1" t="s">
        <v>29</v>
      </c>
      <c r="M28" s="16"/>
      <c r="O28" s="11">
        <f>ROUND(O22*G28/100,0)</f>
        <v>3160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431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517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4.37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ROUND(1883.8*0.16,0)</f>
        <v>301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1874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/>
      <c r="M41" s="16"/>
      <c r="O41" s="17"/>
      <c r="P41" s="11"/>
    </row>
    <row r="42" spans="1:18" ht="15" customHeight="1">
      <c r="A42" s="10" t="s">
        <v>42</v>
      </c>
      <c r="B42" s="11" t="s">
        <v>43</v>
      </c>
      <c r="C42" s="11"/>
      <c r="D42" s="11"/>
      <c r="E42" s="11"/>
      <c r="F42" s="11"/>
      <c r="G42" s="11"/>
      <c r="H42" s="11"/>
      <c r="I42" s="11"/>
      <c r="J42" s="11" t="s">
        <v>44</v>
      </c>
      <c r="K42" s="11"/>
      <c r="L42" s="11"/>
      <c r="M42" s="12">
        <f>ROUND((O43+O44+O45)/1000,2)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45</v>
      </c>
      <c r="M43" s="16"/>
      <c r="O43" s="26"/>
    </row>
    <row r="44" spans="1:18" ht="15" customHeight="1">
      <c r="A44" s="18" t="s">
        <v>23</v>
      </c>
      <c r="B44" s="1" t="s">
        <v>46</v>
      </c>
      <c r="E44" s="8">
        <f>H17*1</f>
        <v>0</v>
      </c>
      <c r="F44" s="1" t="s">
        <v>47</v>
      </c>
      <c r="H44" s="1" t="s">
        <v>48</v>
      </c>
      <c r="M44" s="16"/>
      <c r="O44" s="22"/>
    </row>
    <row r="45" spans="1:18" ht="15" customHeight="1">
      <c r="A45" s="18" t="s">
        <v>23</v>
      </c>
      <c r="B45" s="1" t="s">
        <v>49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50</v>
      </c>
      <c r="B47" s="11" t="s">
        <v>51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ROUND(830.06/287026.2*G6,2)+10.09+4.15</f>
        <v>27.86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0" t="s">
        <v>52</v>
      </c>
      <c r="C48" s="20"/>
      <c r="D48" s="20"/>
      <c r="E48" s="20"/>
      <c r="F48" s="28"/>
      <c r="G48" s="28"/>
      <c r="H48" s="20"/>
      <c r="I48" s="20"/>
      <c r="J48" s="29"/>
      <c r="K48" s="29"/>
      <c r="L48" s="20"/>
      <c r="M48" s="30"/>
      <c r="N48" s="31"/>
      <c r="O48" s="31"/>
      <c r="P48" s="31"/>
      <c r="Q48" s="20"/>
      <c r="R48" s="20"/>
    </row>
    <row r="49" spans="1:18" ht="12.75">
      <c r="A49" s="27" t="s">
        <v>23</v>
      </c>
      <c r="B49" s="20" t="s">
        <v>53</v>
      </c>
      <c r="C49" s="20"/>
      <c r="D49" s="20"/>
      <c r="E49" s="20"/>
      <c r="F49" s="28"/>
      <c r="G49" s="32"/>
      <c r="H49" s="20"/>
      <c r="I49" s="20"/>
      <c r="J49" s="29"/>
      <c r="K49" s="29"/>
      <c r="L49" s="20"/>
      <c r="M49" s="30"/>
      <c r="N49" s="31"/>
      <c r="O49" s="31"/>
      <c r="P49" s="31"/>
      <c r="Q49" s="20"/>
      <c r="R49" s="20"/>
    </row>
    <row r="50" spans="1:18" ht="12.75">
      <c r="A50" s="27" t="s">
        <v>23</v>
      </c>
      <c r="B50" s="20" t="s">
        <v>54</v>
      </c>
      <c r="C50" s="20"/>
      <c r="D50" s="20"/>
      <c r="E50" s="20"/>
      <c r="F50" s="28"/>
      <c r="G50" s="28"/>
      <c r="H50" s="20"/>
      <c r="I50" s="20"/>
      <c r="J50" s="29"/>
      <c r="K50" s="29"/>
      <c r="L50" s="20"/>
      <c r="M50" s="30"/>
      <c r="N50" s="31"/>
      <c r="O50" s="31"/>
      <c r="P50" s="31"/>
      <c r="Q50" s="20"/>
      <c r="R50" s="20"/>
    </row>
    <row r="51" spans="1:18" ht="12.75">
      <c r="A51" s="27" t="s">
        <v>23</v>
      </c>
      <c r="B51" s="20" t="s">
        <v>55</v>
      </c>
      <c r="C51" s="20"/>
      <c r="D51" s="20"/>
      <c r="E51" s="20"/>
      <c r="F51" s="28"/>
      <c r="G51" s="28"/>
      <c r="H51" s="20"/>
      <c r="I51" s="20"/>
      <c r="J51" s="29"/>
      <c r="K51" s="29"/>
      <c r="L51" s="20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0" t="s">
        <v>56</v>
      </c>
      <c r="C52" s="20"/>
      <c r="D52" s="20"/>
      <c r="E52" s="20"/>
      <c r="F52" s="28"/>
      <c r="G52" s="28"/>
      <c r="H52" s="20"/>
      <c r="I52" s="20"/>
      <c r="J52" s="29"/>
      <c r="K52" s="29"/>
      <c r="L52" s="20"/>
      <c r="M52" s="30"/>
      <c r="N52" s="31"/>
      <c r="O52" s="31"/>
      <c r="P52" s="20"/>
      <c r="Q52" s="20"/>
      <c r="R52" s="20"/>
    </row>
    <row r="53" spans="1:18" ht="12.75">
      <c r="A53" s="27" t="s">
        <v>23</v>
      </c>
      <c r="B53" s="20" t="s">
        <v>57</v>
      </c>
      <c r="C53" s="20"/>
      <c r="D53" s="20"/>
      <c r="E53" s="20"/>
      <c r="F53" s="28"/>
      <c r="G53" s="28"/>
      <c r="H53" s="20"/>
      <c r="I53" s="20"/>
      <c r="J53" s="28"/>
      <c r="K53" s="28"/>
      <c r="L53" s="20"/>
      <c r="M53" s="30"/>
      <c r="N53" s="31"/>
      <c r="O53" s="31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8"/>
      <c r="G54" s="28"/>
      <c r="H54" s="20"/>
      <c r="I54" s="20"/>
      <c r="J54" s="28"/>
      <c r="K54" s="28"/>
      <c r="L54" s="20"/>
      <c r="M54" s="30"/>
      <c r="N54" s="31"/>
      <c r="O54" s="31"/>
      <c r="P54" s="20"/>
      <c r="Q54" s="20"/>
      <c r="R54" s="20"/>
    </row>
    <row r="55" spans="1:18" ht="15.75">
      <c r="A55" s="33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4"/>
      <c r="N55" s="35"/>
      <c r="O55" s="35"/>
      <c r="P55" s="35"/>
      <c r="Q55" s="11"/>
      <c r="R55" s="11"/>
    </row>
    <row r="56" spans="1:18" ht="15.75">
      <c r="A56" s="10" t="s">
        <v>58</v>
      </c>
      <c r="B56" s="36" t="s">
        <v>59</v>
      </c>
      <c r="C56" s="36"/>
      <c r="D56" s="36"/>
      <c r="E56" s="36"/>
      <c r="F56" s="36"/>
      <c r="G56" s="36"/>
      <c r="H56" s="36" t="s">
        <v>44</v>
      </c>
      <c r="I56" s="36"/>
      <c r="M56" s="13">
        <f>ROUND(266.34/287026.2*G6,2)</f>
        <v>4.37</v>
      </c>
      <c r="N56" s="37"/>
      <c r="O56" s="13" t="s">
        <v>20</v>
      </c>
      <c r="P56" s="37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8"/>
      <c r="G58" s="28"/>
      <c r="H58" s="20"/>
      <c r="I58" s="20"/>
      <c r="J58" s="28"/>
      <c r="K58" s="28"/>
      <c r="L58" s="20"/>
      <c r="M58" s="30"/>
      <c r="N58" s="31"/>
      <c r="O58" s="31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8"/>
      <c r="G63" s="28"/>
      <c r="H63" s="20"/>
      <c r="I63" s="20"/>
      <c r="J63" s="28"/>
      <c r="K63" s="28"/>
      <c r="L63" s="20"/>
      <c r="M63" s="30"/>
      <c r="N63" s="31"/>
      <c r="O63" s="31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ROUND(474.17/287026.2*G6,2)+2+1.5</f>
        <v>11.280000000000001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4"/>
      <c r="N74" s="38"/>
      <c r="O74" s="35"/>
      <c r="P74" s="38"/>
    </row>
    <row r="75" spans="1:18" ht="15.75">
      <c r="A75" s="11" t="s">
        <v>77</v>
      </c>
      <c r="B75" s="11" t="s">
        <v>78</v>
      </c>
      <c r="M75" s="13">
        <f>ROUND(80/287037.9*G6,2)</f>
        <v>1.31</v>
      </c>
      <c r="N75" s="37"/>
      <c r="O75" s="13" t="s">
        <v>20</v>
      </c>
      <c r="P75" s="37"/>
    </row>
    <row r="76" spans="1:18" ht="15.75">
      <c r="A76" s="11"/>
      <c r="B76" s="11"/>
      <c r="M76" s="35"/>
      <c r="N76" s="38"/>
      <c r="O76" s="35"/>
      <c r="P76" s="38"/>
    </row>
    <row r="77" spans="1:18" ht="15.75">
      <c r="A77" s="11"/>
      <c r="B77" s="39" t="s">
        <v>79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63.76</v>
      </c>
      <c r="N77" s="13"/>
      <c r="O77" s="13" t="s">
        <v>20</v>
      </c>
      <c r="P77" s="13"/>
      <c r="Q77" s="11"/>
      <c r="R77" s="11"/>
    </row>
    <row r="78" spans="1:18" ht="15.75">
      <c r="A78" s="11"/>
      <c r="B78" s="39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4"/>
      <c r="N78" s="35"/>
      <c r="O78" s="35"/>
      <c r="P78" s="35"/>
      <c r="Q78" s="11"/>
      <c r="R78" s="25"/>
    </row>
    <row r="79" spans="1:18" s="11" customFormat="1" ht="15.75">
      <c r="B79" s="39" t="s">
        <v>80</v>
      </c>
      <c r="M79" s="12">
        <f>ROUND(M77*7/100,2)</f>
        <v>4.46</v>
      </c>
      <c r="N79" s="13"/>
      <c r="O79" s="14" t="s">
        <v>20</v>
      </c>
      <c r="P79" s="13"/>
    </row>
    <row r="80" spans="1:18">
      <c r="M80" s="40"/>
      <c r="N80" s="38"/>
      <c r="O80" s="38"/>
      <c r="P80" s="38"/>
    </row>
    <row r="81" spans="1:18" ht="15.75">
      <c r="B81" s="39" t="s">
        <v>81</v>
      </c>
      <c r="M81" s="12">
        <f>M77+M79</f>
        <v>68.22</v>
      </c>
      <c r="N81" s="13"/>
      <c r="O81" s="13" t="s">
        <v>20</v>
      </c>
      <c r="P81" s="13"/>
    </row>
    <row r="82" spans="1:18" ht="15.75">
      <c r="B82" s="39"/>
      <c r="M82" s="34"/>
      <c r="N82" s="35"/>
      <c r="O82" s="35"/>
      <c r="P82" s="35"/>
    </row>
    <row r="83" spans="1:18" s="11" customFormat="1" ht="15.75">
      <c r="A83" s="11" t="s">
        <v>82</v>
      </c>
      <c r="B83" s="11" t="s">
        <v>83</v>
      </c>
      <c r="M83" s="13">
        <f>ROUND((3447.12+858.02+3910)/1000,2)</f>
        <v>8.2200000000000006</v>
      </c>
      <c r="N83" s="37"/>
      <c r="O83" s="13" t="s">
        <v>20</v>
      </c>
      <c r="P83" s="37"/>
    </row>
    <row r="84" spans="1:18" ht="15" customHeight="1" thickBot="1">
      <c r="B84" s="39"/>
      <c r="M84" s="34"/>
      <c r="N84" s="35"/>
      <c r="O84" s="35"/>
      <c r="P84" s="35"/>
    </row>
    <row r="85" spans="1:18" ht="16.5" thickBot="1">
      <c r="B85" s="39" t="s">
        <v>84</v>
      </c>
      <c r="M85" s="41">
        <f>M81+M83</f>
        <v>76.44</v>
      </c>
      <c r="N85" s="42"/>
      <c r="O85" s="42" t="s">
        <v>20</v>
      </c>
      <c r="P85" s="43"/>
    </row>
    <row r="87" spans="1:18" s="32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2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4">
        <f>ROUND(G6*14.23,2)</f>
        <v>67017.61</v>
      </c>
      <c r="M88" s="44"/>
      <c r="N88" s="45"/>
      <c r="O88" s="11"/>
      <c r="P88" s="11"/>
      <c r="Q88" s="11"/>
    </row>
    <row r="89" spans="1:18" s="32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4">
        <v>1512.45</v>
      </c>
      <c r="M89" s="44"/>
      <c r="N89" s="45"/>
      <c r="O89" s="11"/>
      <c r="P89" s="11"/>
      <c r="Q89" s="11"/>
      <c r="R89" s="11"/>
    </row>
    <row r="90" spans="1:18" s="32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4">
        <f>ROUND(G6*1.68,2)</f>
        <v>7912.13</v>
      </c>
      <c r="M90" s="44"/>
      <c r="N90" s="45"/>
      <c r="O90" s="11"/>
      <c r="P90" s="11"/>
      <c r="Q90" s="11"/>
      <c r="R90" s="11"/>
    </row>
    <row r="91" spans="1:18" s="32" customFormat="1" ht="15.75">
      <c r="A91" s="39"/>
      <c r="B91" s="39" t="s">
        <v>79</v>
      </c>
      <c r="C91" s="39"/>
      <c r="D91" s="39"/>
      <c r="E91" s="39"/>
      <c r="F91" s="39"/>
      <c r="G91" s="39"/>
      <c r="H91" s="39"/>
      <c r="I91" s="39"/>
      <c r="J91" s="39"/>
      <c r="K91" s="39"/>
      <c r="L91" s="44">
        <f>SUM(L88:M90)</f>
        <v>76442.19</v>
      </c>
      <c r="M91" s="44"/>
      <c r="N91" s="46"/>
      <c r="O91" s="39"/>
      <c r="P91" s="39"/>
      <c r="Q91" s="39"/>
      <c r="R91" s="39"/>
    </row>
    <row r="92" spans="1:18" s="32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0"/>
      <c r="M92" s="10"/>
      <c r="N92" s="11"/>
      <c r="O92" s="11"/>
      <c r="P92" s="11"/>
      <c r="Q92" s="11"/>
      <c r="R92" s="11"/>
    </row>
    <row r="93" spans="1:18" ht="15.75">
      <c r="A93" s="4"/>
      <c r="B93" s="47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47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47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2" customFormat="1" ht="15.75">
      <c r="A96" s="39"/>
      <c r="B96" s="48" t="s">
        <v>89</v>
      </c>
      <c r="C96" s="39"/>
      <c r="D96" s="39"/>
      <c r="E96" s="39"/>
      <c r="F96" s="39"/>
      <c r="G96" s="39"/>
      <c r="H96" s="39"/>
      <c r="I96" s="39"/>
      <c r="J96" s="48" t="s">
        <v>90</v>
      </c>
      <c r="K96" s="48"/>
      <c r="L96" s="48"/>
      <c r="M96" s="48"/>
      <c r="N96" s="48"/>
      <c r="O96" s="48"/>
      <c r="P96" s="39"/>
      <c r="Q96" s="39"/>
      <c r="R96" s="39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48" t="s">
        <v>91</v>
      </c>
      <c r="K97" s="48"/>
      <c r="L97" s="48"/>
      <c r="M97" s="48"/>
      <c r="N97" s="48"/>
      <c r="O97" s="48"/>
      <c r="P97" s="4"/>
      <c r="Q97" s="4"/>
      <c r="R97" s="4"/>
    </row>
    <row r="98" spans="1:18" ht="15.75">
      <c r="E98" s="48"/>
      <c r="J98" s="48"/>
      <c r="K98" s="48"/>
      <c r="L98" s="48"/>
      <c r="M98" s="48"/>
      <c r="N98" s="48"/>
      <c r="O98" s="48"/>
    </row>
    <row r="99" spans="1:18" ht="15.75">
      <c r="E99" s="48" t="s">
        <v>92</v>
      </c>
      <c r="J99" s="49"/>
      <c r="K99" s="49"/>
      <c r="L99" s="49" t="s">
        <v>93</v>
      </c>
      <c r="M99" s="50"/>
      <c r="N99" s="49"/>
      <c r="O99" s="49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2020-02-05T10:50:20Z</dcterms:created>
  <dcterms:modified xsi:type="dcterms:W3CDTF">2020-02-05T10:54:30Z</dcterms:modified>
</cp:coreProperties>
</file>