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50-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9" i="1"/>
  <c r="M77" i="1"/>
  <c r="M75" i="1"/>
  <c r="M65" i="1"/>
  <c r="M56" i="1"/>
  <c r="M46" i="1"/>
  <c r="E43" i="1"/>
  <c r="M41" i="1"/>
  <c r="O40" i="1"/>
  <c r="O39" i="1"/>
  <c r="O37" i="1"/>
  <c r="O36" i="1"/>
  <c r="O35" i="1"/>
  <c r="O34" i="1"/>
  <c r="M33" i="1"/>
  <c r="O31" i="1"/>
  <c r="O30" i="1"/>
  <c r="O29" i="1"/>
  <c r="O26" i="1"/>
  <c r="O24" i="1"/>
  <c r="C24" i="1"/>
  <c r="O23" i="1"/>
  <c r="C23" i="1"/>
  <c r="O22" i="1"/>
  <c r="M21" i="1" l="1"/>
  <c r="M79" i="1" s="1"/>
  <c r="O28" i="1"/>
  <c r="M81" i="1" l="1"/>
  <c r="M83" i="1" s="1"/>
</calcChain>
</file>

<file path=xl/sharedStrings.xml><?xml version="1.0" encoding="utf-8"?>
<sst xmlns="http://schemas.openxmlformats.org/spreadsheetml/2006/main" count="141" uniqueCount="92">
  <si>
    <t>Приложение  № 3</t>
  </si>
  <si>
    <t>РАСЧЁТ</t>
  </si>
  <si>
    <t>расходов на обслуживание д.50 корп. 1 по ул. Новоселов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</si>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</sst>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4" fontId="9" fillId="0" borderId="1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R98"/>
  <sheetViews>
    <sheetView tabSelected="1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4731.8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1289.5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2496.3000000000002</v>
      </c>
      <c r="H10" s="6"/>
      <c r="I10" s="1" t="s">
        <v>6</v>
      </c>
    </row>
    <row r="11" spans="1:18" ht="15" customHeight="1">
      <c r="B11" s="1" t="s">
        <v>11</v>
      </c>
      <c r="G11" s="6">
        <v>1195.9000000000001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205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15.51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10514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349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3184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288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269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1254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12.62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3511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3690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ROUND(1893*1.83/12,0)</f>
        <v>289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1580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7">
        <f>90*188.91/12</f>
        <v>1416.825</v>
      </c>
      <c r="P40" s="11" t="s">
        <v>22</v>
      </c>
    </row>
    <row r="41" spans="1:18" ht="15" customHeight="1">
      <c r="A41" s="10" t="s">
        <v>42</v>
      </c>
      <c r="B41" s="11" t="s">
        <v>43</v>
      </c>
      <c r="C41" s="11"/>
      <c r="D41" s="11"/>
      <c r="E41" s="11"/>
      <c r="F41" s="11"/>
      <c r="G41" s="11"/>
      <c r="H41" s="11"/>
      <c r="I41" s="11"/>
      <c r="J41" s="11" t="s">
        <v>44</v>
      </c>
      <c r="K41" s="11"/>
      <c r="L41" s="11"/>
      <c r="M41" s="12">
        <f>ROUND((O42+O43+O44)/1000,2)</f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45</v>
      </c>
      <c r="M42" s="16"/>
      <c r="O42" s="26"/>
    </row>
    <row r="43" spans="1:18" ht="15" customHeight="1">
      <c r="A43" s="18" t="s">
        <v>23</v>
      </c>
      <c r="B43" s="1" t="s">
        <v>46</v>
      </c>
      <c r="E43" s="8">
        <f>H17*1</f>
        <v>0</v>
      </c>
      <c r="F43" s="1" t="s">
        <v>47</v>
      </c>
      <c r="H43" s="1" t="s">
        <v>48</v>
      </c>
      <c r="M43" s="16"/>
      <c r="O43" s="22"/>
    </row>
    <row r="44" spans="1:18" ht="15" customHeight="1">
      <c r="A44" s="18" t="s">
        <v>23</v>
      </c>
      <c r="B44" s="1" t="s">
        <v>49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50</v>
      </c>
      <c r="B46" s="11" t="s">
        <v>51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27">
        <f>ROUND(830.06/287026.2*G6,2)+7.19+(0.254)-2.27</f>
        <v>18.854000000000003</v>
      </c>
      <c r="N46" s="13"/>
      <c r="O46" s="13" t="s">
        <v>20</v>
      </c>
      <c r="P46" s="14"/>
      <c r="Q46" s="11"/>
      <c r="R46" s="11"/>
    </row>
    <row r="47" spans="1:18" ht="12.75">
      <c r="A47" s="28" t="s">
        <v>23</v>
      </c>
      <c r="B47" s="29" t="s">
        <v>52</v>
      </c>
      <c r="C47" s="29"/>
      <c r="D47" s="29"/>
      <c r="E47" s="29"/>
      <c r="F47" s="30"/>
      <c r="G47" s="30"/>
      <c r="H47" s="20"/>
      <c r="I47" s="29"/>
      <c r="J47" s="31"/>
      <c r="K47" s="31"/>
      <c r="L47" s="29"/>
      <c r="M47" s="32"/>
      <c r="N47" s="33"/>
      <c r="O47" s="33"/>
      <c r="P47" s="33"/>
      <c r="Q47" s="29"/>
      <c r="R47" s="29"/>
    </row>
    <row r="48" spans="1:18" ht="12.75">
      <c r="A48" s="28" t="s">
        <v>23</v>
      </c>
      <c r="B48" s="29" t="s">
        <v>53</v>
      </c>
      <c r="C48" s="29"/>
      <c r="D48" s="29"/>
      <c r="E48" s="29"/>
      <c r="F48" s="30"/>
      <c r="G48" s="34"/>
      <c r="H48" s="20"/>
      <c r="I48" s="29"/>
      <c r="J48" s="31"/>
      <c r="K48" s="31"/>
      <c r="L48" s="29"/>
      <c r="M48" s="32"/>
      <c r="N48" s="33"/>
      <c r="O48" s="33"/>
      <c r="P48" s="33"/>
      <c r="Q48" s="29"/>
      <c r="R48" s="29"/>
    </row>
    <row r="49" spans="1:18" ht="12.75">
      <c r="A49" s="28" t="s">
        <v>23</v>
      </c>
      <c r="B49" s="29" t="s">
        <v>54</v>
      </c>
      <c r="C49" s="29"/>
      <c r="D49" s="29"/>
      <c r="E49" s="29"/>
      <c r="F49" s="30"/>
      <c r="G49" s="30"/>
      <c r="H49" s="20"/>
      <c r="I49" s="29"/>
      <c r="J49" s="31"/>
      <c r="K49" s="31"/>
      <c r="L49" s="29"/>
      <c r="M49" s="32"/>
      <c r="N49" s="33"/>
      <c r="O49" s="33"/>
      <c r="P49" s="33"/>
      <c r="Q49" s="29"/>
      <c r="R49" s="29"/>
    </row>
    <row r="50" spans="1:18" ht="12.75">
      <c r="A50" s="28" t="s">
        <v>23</v>
      </c>
      <c r="B50" s="29" t="s">
        <v>55</v>
      </c>
      <c r="C50" s="20"/>
      <c r="D50" s="20"/>
      <c r="E50" s="20"/>
      <c r="F50" s="30"/>
      <c r="G50" s="30"/>
      <c r="H50" s="20"/>
      <c r="I50" s="20"/>
      <c r="J50" s="31"/>
      <c r="K50" s="31"/>
      <c r="L50" s="29"/>
      <c r="M50" s="21"/>
      <c r="N50" s="20"/>
      <c r="O50" s="20"/>
      <c r="P50" s="20"/>
      <c r="Q50" s="20"/>
      <c r="R50" s="20"/>
    </row>
    <row r="51" spans="1:18" ht="12.75">
      <c r="A51" s="28" t="s">
        <v>23</v>
      </c>
      <c r="B51" s="29" t="s">
        <v>56</v>
      </c>
      <c r="C51" s="20"/>
      <c r="D51" s="20"/>
      <c r="E51" s="20"/>
      <c r="F51" s="30"/>
      <c r="G51" s="30"/>
      <c r="H51" s="20"/>
      <c r="I51" s="20"/>
      <c r="J51" s="31"/>
      <c r="K51" s="31"/>
      <c r="L51" s="29"/>
      <c r="M51" s="35"/>
      <c r="N51" s="36"/>
      <c r="O51" s="36"/>
      <c r="P51" s="20"/>
      <c r="Q51" s="20"/>
      <c r="R51" s="20"/>
    </row>
    <row r="52" spans="1:18" ht="12.75">
      <c r="A52" s="28" t="s">
        <v>23</v>
      </c>
      <c r="B52" s="29" t="s">
        <v>57</v>
      </c>
      <c r="C52" s="20"/>
      <c r="D52" s="20"/>
      <c r="E52" s="20"/>
      <c r="F52" s="30"/>
      <c r="G52" s="30"/>
      <c r="H52" s="20"/>
      <c r="I52" s="20"/>
      <c r="J52" s="30"/>
      <c r="K52" s="30"/>
      <c r="L52" s="29"/>
      <c r="M52" s="35"/>
      <c r="N52" s="36"/>
      <c r="O52" s="36"/>
      <c r="P52" s="20"/>
      <c r="Q52" s="20"/>
      <c r="R52" s="20"/>
    </row>
    <row r="53" spans="1:18" ht="12.75">
      <c r="A53" s="28"/>
      <c r="B53" s="20"/>
      <c r="C53" s="20"/>
      <c r="D53" s="20"/>
      <c r="E53" s="20"/>
      <c r="F53" s="30"/>
      <c r="G53" s="30"/>
      <c r="H53" s="20"/>
      <c r="I53" s="20"/>
      <c r="J53" s="30"/>
      <c r="K53" s="30"/>
      <c r="L53" s="29"/>
      <c r="M53" s="35"/>
      <c r="N53" s="36"/>
      <c r="O53" s="36"/>
      <c r="P53" s="20"/>
      <c r="Q53" s="20"/>
      <c r="R53" s="20"/>
    </row>
    <row r="54" spans="1:18" ht="15.75">
      <c r="A54" s="37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8"/>
      <c r="N54" s="39"/>
      <c r="O54" s="39"/>
      <c r="P54" s="39"/>
      <c r="Q54" s="11"/>
      <c r="R54" s="11"/>
    </row>
    <row r="55" spans="1:18" ht="15.75">
      <c r="A55" s="37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8"/>
      <c r="N55" s="39"/>
      <c r="O55" s="39"/>
      <c r="P55" s="39"/>
      <c r="Q55" s="11"/>
      <c r="R55" s="11"/>
    </row>
    <row r="56" spans="1:18" ht="15.75">
      <c r="A56" s="10" t="s">
        <v>58</v>
      </c>
      <c r="B56" s="40" t="s">
        <v>59</v>
      </c>
      <c r="C56" s="40"/>
      <c r="D56" s="40"/>
      <c r="E56" s="40"/>
      <c r="F56" s="40"/>
      <c r="G56" s="40"/>
      <c r="H56" s="40" t="s">
        <v>44</v>
      </c>
      <c r="I56" s="40"/>
      <c r="M56" s="13">
        <f>ROUND(266.34/287026.2*G6,2)</f>
        <v>4.3899999999999997</v>
      </c>
      <c r="N56" s="41"/>
      <c r="O56" s="13" t="s">
        <v>20</v>
      </c>
      <c r="P56" s="41"/>
    </row>
    <row r="57" spans="1:18">
      <c r="B57" s="20">
        <v>1</v>
      </c>
      <c r="C57" s="20" t="s">
        <v>60</v>
      </c>
    </row>
    <row r="58" spans="1:18" ht="12.75">
      <c r="A58" s="28"/>
      <c r="B58" s="20">
        <v>2</v>
      </c>
      <c r="C58" s="20" t="s">
        <v>61</v>
      </c>
      <c r="D58" s="20"/>
      <c r="E58" s="20"/>
      <c r="F58" s="30"/>
      <c r="G58" s="30"/>
      <c r="H58" s="20"/>
      <c r="I58" s="20"/>
      <c r="J58" s="30"/>
      <c r="K58" s="30"/>
      <c r="L58" s="29"/>
      <c r="M58" s="35"/>
      <c r="N58" s="36"/>
      <c r="O58" s="36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8"/>
      <c r="B63" s="20">
        <v>6</v>
      </c>
      <c r="C63" s="20" t="s">
        <v>66</v>
      </c>
      <c r="D63" s="20"/>
      <c r="E63" s="20"/>
      <c r="F63" s="30"/>
      <c r="G63" s="30"/>
      <c r="H63" s="20"/>
      <c r="I63" s="20"/>
      <c r="J63" s="30"/>
      <c r="K63" s="30"/>
      <c r="L63" s="29"/>
      <c r="M63" s="35"/>
      <c r="N63" s="36"/>
      <c r="O63" s="36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ROUND(474.17/287026.2*G6,2)+1.6</f>
        <v>9.42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8"/>
      <c r="N74" s="42"/>
      <c r="O74" s="39"/>
      <c r="P74" s="42"/>
    </row>
    <row r="75" spans="1:18" ht="15.75">
      <c r="A75" s="11" t="s">
        <v>77</v>
      </c>
      <c r="B75" s="11" t="s">
        <v>78</v>
      </c>
      <c r="M75" s="13">
        <f>ROUND(80/287037.9*G6,2)</f>
        <v>1.32</v>
      </c>
      <c r="N75" s="41"/>
      <c r="O75" s="13" t="s">
        <v>20</v>
      </c>
      <c r="P75" s="41"/>
    </row>
    <row r="76" spans="1:18" ht="15.75">
      <c r="A76" s="11"/>
      <c r="B76" s="11"/>
      <c r="M76" s="39"/>
      <c r="N76" s="42"/>
      <c r="O76" s="39"/>
      <c r="P76" s="42"/>
    </row>
    <row r="77" spans="1:18" s="11" customFormat="1" ht="15.75">
      <c r="A77" s="11" t="s">
        <v>79</v>
      </c>
      <c r="B77" s="11" t="s">
        <v>80</v>
      </c>
      <c r="M77" s="13">
        <f>ROUND((3340.3+542.09*1.5+3782.5)/1000,2)</f>
        <v>7.94</v>
      </c>
      <c r="N77" s="41"/>
      <c r="O77" s="13" t="s">
        <v>20</v>
      </c>
      <c r="P77" s="41"/>
    </row>
    <row r="78" spans="1:18" ht="16.5" thickBot="1">
      <c r="A78" s="11"/>
      <c r="B78" s="4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8"/>
      <c r="N78" s="39"/>
      <c r="O78" s="39"/>
      <c r="P78" s="39"/>
      <c r="Q78" s="11"/>
      <c r="R78" s="11"/>
    </row>
    <row r="79" spans="1:18" ht="16.5" thickBot="1">
      <c r="A79" s="11"/>
      <c r="B79" s="43" t="s">
        <v>81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4">
        <f>M21+M33+M41+M46+M65+M75+M56+M77</f>
        <v>70.054000000000002</v>
      </c>
      <c r="N79" s="45"/>
      <c r="O79" s="45" t="s">
        <v>20</v>
      </c>
      <c r="P79" s="46"/>
      <c r="Q79" s="11"/>
      <c r="R79" s="11"/>
    </row>
    <row r="80" spans="1:18" ht="16.5" thickBot="1">
      <c r="A80" s="11"/>
      <c r="B80" s="43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8"/>
      <c r="N80" s="39"/>
      <c r="O80" s="39"/>
      <c r="P80" s="39"/>
      <c r="Q80" s="11"/>
      <c r="R80" s="25"/>
    </row>
    <row r="81" spans="1:18" s="11" customFormat="1" ht="16.5" thickBot="1">
      <c r="B81" s="43" t="s">
        <v>82</v>
      </c>
      <c r="M81" s="44">
        <f>ROUND(M79*7/100,2)</f>
        <v>4.9000000000000004</v>
      </c>
      <c r="N81" s="45"/>
      <c r="O81" s="47" t="s">
        <v>20</v>
      </c>
      <c r="P81" s="46"/>
    </row>
    <row r="82" spans="1:18" ht="15" thickBot="1">
      <c r="M82" s="16"/>
    </row>
    <row r="83" spans="1:18" ht="16.5" thickBot="1">
      <c r="B83" s="43" t="s">
        <v>83</v>
      </c>
      <c r="M83" s="44">
        <f>M79+M81</f>
        <v>74.954000000000008</v>
      </c>
      <c r="N83" s="45"/>
      <c r="O83" s="45" t="s">
        <v>20</v>
      </c>
      <c r="P83" s="46"/>
    </row>
    <row r="84" spans="1:18">
      <c r="M84" s="48"/>
    </row>
    <row r="85" spans="1:18">
      <c r="F85" s="7"/>
      <c r="G85" s="7"/>
      <c r="O85" s="49"/>
    </row>
    <row r="86" spans="1:18" s="34" customFormat="1" ht="15">
      <c r="A86" s="11"/>
      <c r="B86" s="11" t="s">
        <v>84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4" customFormat="1" ht="15.7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50">
        <v>65772.02</v>
      </c>
      <c r="M87" s="50"/>
      <c r="N87" s="51"/>
      <c r="O87" s="11"/>
      <c r="P87" s="11"/>
      <c r="Q87" s="11"/>
    </row>
    <row r="88" spans="1:18" s="34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v>1510.46</v>
      </c>
      <c r="M88" s="52"/>
      <c r="N88" s="51"/>
      <c r="O88" s="11"/>
      <c r="P88" s="11"/>
      <c r="Q88" s="11"/>
      <c r="R88" s="11"/>
    </row>
    <row r="89" spans="1:18" s="34" customFormat="1" ht="15" customHeight="1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53">
        <f>3340.3+542.09+3782.5</f>
        <v>7664.89</v>
      </c>
      <c r="M89" s="53"/>
      <c r="N89" s="51"/>
      <c r="O89" s="11"/>
      <c r="P89" s="11"/>
      <c r="Q89" s="11"/>
      <c r="R89" s="11"/>
    </row>
    <row r="90" spans="1:18" s="34" customFormat="1" ht="15.75">
      <c r="A90" s="43"/>
      <c r="B90" s="43" t="s">
        <v>81</v>
      </c>
      <c r="C90" s="43"/>
      <c r="D90" s="43"/>
      <c r="E90" s="43"/>
      <c r="F90" s="43"/>
      <c r="G90" s="43"/>
      <c r="H90" s="43"/>
      <c r="I90" s="43"/>
      <c r="J90" s="43"/>
      <c r="K90" s="43"/>
      <c r="L90" s="50">
        <f>SUM(L87:M89)</f>
        <v>74947.37000000001</v>
      </c>
      <c r="M90" s="50"/>
      <c r="N90" s="54"/>
      <c r="O90" s="43"/>
      <c r="P90" s="43"/>
      <c r="Q90" s="43"/>
      <c r="R90" s="43"/>
    </row>
    <row r="91" spans="1:18" s="34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4" customFormat="1" ht="15.75">
      <c r="A95" s="43"/>
      <c r="B95" s="56" t="s">
        <v>88</v>
      </c>
      <c r="C95" s="43"/>
      <c r="D95" s="43"/>
      <c r="E95" s="43"/>
      <c r="F95" s="43"/>
      <c r="G95" s="43"/>
      <c r="H95" s="43"/>
      <c r="I95" s="43"/>
      <c r="J95" s="56" t="s">
        <v>89</v>
      </c>
      <c r="K95" s="56"/>
      <c r="L95" s="56"/>
      <c r="M95" s="56"/>
      <c r="N95" s="56"/>
      <c r="O95" s="56"/>
      <c r="P95" s="43"/>
      <c r="Q95" s="43"/>
      <c r="R95" s="43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6" t="s">
        <v>90</v>
      </c>
      <c r="K96" s="56"/>
      <c r="L96" s="56"/>
      <c r="M96" s="56"/>
      <c r="N96" s="56"/>
      <c r="O96" s="56"/>
      <c r="P96" s="4"/>
      <c r="Q96" s="4"/>
      <c r="R96" s="4"/>
    </row>
    <row r="97" spans="5:15" ht="15.75">
      <c r="E97" s="56" t="s">
        <v>91</v>
      </c>
      <c r="J97" s="56"/>
      <c r="K97" s="56"/>
      <c r="L97" s="57"/>
      <c r="M97" s="57"/>
      <c r="N97" s="56"/>
      <c r="O97" s="56"/>
    </row>
    <row r="98" spans="5:15" ht="15.75">
      <c r="J98" s="58"/>
      <c r="K98" s="58"/>
      <c r="L98" s="58"/>
      <c r="M98" s="59"/>
      <c r="N98" s="58"/>
      <c r="O98" s="58"/>
    </row>
  </sheetData>
  <mergeCells count="26">
    <mergeCell ref="L90:M90"/>
    <mergeCell ref="L97:M97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2019-03-26T12:16:59Z</dcterms:created>
  <dcterms:modified xsi:type="dcterms:W3CDTF">2019-03-26T12:18:39Z</dcterms:modified>
</cp:coreProperties>
</file>