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1-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L90" i="1"/>
  <c r="M78" i="1"/>
  <c r="M76" i="1"/>
  <c r="M66" i="1"/>
  <c r="M57" i="1"/>
  <c r="M46" i="1"/>
  <c r="E43" i="1"/>
  <c r="O40" i="1"/>
  <c r="O39" i="1"/>
  <c r="O37" i="1"/>
  <c r="O36" i="1"/>
  <c r="O35" i="1"/>
  <c r="O34" i="1"/>
  <c r="M33" i="1" s="1"/>
  <c r="O31" i="1"/>
  <c r="O30" i="1"/>
  <c r="O29" i="1"/>
  <c r="O26" i="1"/>
  <c r="C24" i="1"/>
  <c r="O24" i="1" s="1"/>
  <c r="C23" i="1"/>
  <c r="O23" i="1" s="1"/>
  <c r="O22" i="1" l="1"/>
  <c r="O28" i="1" l="1"/>
  <c r="M21" i="1" s="1"/>
  <c r="M80" i="1" s="1"/>
  <c r="M82" i="1" l="1"/>
  <c r="M84" i="1" s="1"/>
</calcChain>
</file>

<file path=xl/sharedStrings.xml><?xml version="1.0" encoding="utf-8"?>
<sst xmlns="http://schemas.openxmlformats.org/spreadsheetml/2006/main" count="142" uniqueCount="93">
  <si>
    <t>Приложение  № 3</t>
  </si>
  <si>
    <t>РАСЧЁТ</t>
  </si>
  <si>
    <t>расходов на обслуживание д.31 корп.1 по ул. Зубковой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</si>
  <si>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</si>
  <si>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</si>
  <si>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</si>
  <si>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</si>
  <si>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</si>
  <si>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</si>
  <si>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</si>
  <si>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</si>
  <si>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</si>
  <si>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</si>
  <si>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</si>
  <si>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</si>
  <si>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</si>
  <si>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</si>
  <si>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</si>
  <si>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</si>
  <si>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</si>
  <si>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</si>
  <si>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</si>
  <si>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</si>
  <si>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</si>
  <si>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</si>
  <si>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</si>
  <si>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</si>
  <si>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</si>
  <si>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</si>
  <si>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</si>
  <si>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</si>
  <si>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</si>
  <si>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</si>
  <si>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</si>
  <si>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</si>
  <si>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</si>
  <si>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</si>
  <si>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</si>
  <si>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</si>
  <si>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</si>
  <si>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</si>
  <si>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</si>
  <si>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</si>
  <si>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</si>
  <si>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</si>
  <si>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</si>
  <si>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</si>
  <si>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</si>
  <si>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</si>
  <si>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</si>
  <si>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</si>
  <si>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</si>
  <si>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</si>
  <si>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</si>
  <si>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</si>
  <si>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</si>
  <si>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</si>
  <si>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</si>
  <si>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</si>
  <si>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</si>
  <si>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</si>
  <si>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</si>
  <si>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</si>
  <si>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</si>
  <si>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</si>
  <si>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</si>
  <si>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</si>
  <si>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</si>
  <si>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</si>
  <si>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</si>
  <si>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</si>
  <si>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</si>
  <si>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</si>
  <si>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</si>
  <si>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</si>
  <si>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</si>
  <si>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</si>
  <si>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</si>
  <si>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</si>
  <si>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</si>
  <si>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</si>
  <si>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</si>
  <si>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</si>
  <si>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</si>
  <si>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</si>
  <si>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</si>
  <si>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</si>
  <si>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</si>
  <si>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</si>
  <si>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</si>
  <si>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</si>
  <si>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</si>
  <si>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Холопов С.М.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</si>
</sst>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2" fontId="9" fillId="0" borderId="0" xfId="0" applyNumberFormat="1" applyFont="1" applyBorder="1"/>
    <xf numFmtId="0" fontId="2" fillId="0" borderId="0" xfId="0" applyFont="1" applyBorder="1"/>
    <xf numFmtId="0" fontId="9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99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4736.3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1302.8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200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15.47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10506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341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3181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289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269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1224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12.4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3425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3600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ROUND(1888*1.83/12,0)</f>
        <v>288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1581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1965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89*18.81/12</f>
        <v>139.50749999999999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7">
        <f>89*188.91/12</f>
        <v>1401.0824999999998</v>
      </c>
      <c r="P40" s="11" t="s">
        <v>22</v>
      </c>
    </row>
    <row r="41" spans="1:18" ht="15" customHeight="1">
      <c r="A41" s="10" t="s">
        <v>42</v>
      </c>
      <c r="B41" s="11" t="s">
        <v>43</v>
      </c>
      <c r="C41" s="11"/>
      <c r="D41" s="11"/>
      <c r="E41" s="11"/>
      <c r="F41" s="11"/>
      <c r="G41" s="11"/>
      <c r="H41" s="11"/>
      <c r="I41" s="11"/>
      <c r="J41" s="11" t="s">
        <v>44</v>
      </c>
      <c r="K41" s="11"/>
      <c r="L41" s="11"/>
      <c r="M41" s="12"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45</v>
      </c>
      <c r="M42" s="16"/>
      <c r="O42" s="26"/>
    </row>
    <row r="43" spans="1:18" ht="16.5" customHeight="1">
      <c r="A43" s="18" t="s">
        <v>23</v>
      </c>
      <c r="B43" s="1" t="s">
        <v>46</v>
      </c>
      <c r="E43" s="8">
        <f>H17*1</f>
        <v>0</v>
      </c>
      <c r="F43" s="1" t="s">
        <v>47</v>
      </c>
      <c r="H43" s="1" t="s">
        <v>48</v>
      </c>
      <c r="M43" s="16"/>
      <c r="O43" s="22"/>
    </row>
    <row r="44" spans="1:18" ht="15" customHeight="1">
      <c r="A44" s="18" t="s">
        <v>23</v>
      </c>
      <c r="B44" s="1" t="s">
        <v>49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50</v>
      </c>
      <c r="B46" s="11" t="s">
        <v>51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ROUND(830.06/287026.2*G6,2)+10.37+(0.21)-2.25-1.27</f>
        <v>20.76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52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2.75">
      <c r="A54" s="27"/>
      <c r="B54" s="20"/>
      <c r="C54" s="20"/>
      <c r="D54" s="20"/>
      <c r="E54" s="20"/>
      <c r="F54" s="29"/>
      <c r="G54" s="29"/>
      <c r="H54" s="20"/>
      <c r="I54" s="20"/>
      <c r="J54" s="29"/>
      <c r="K54" s="29"/>
      <c r="L54" s="28"/>
      <c r="M54" s="34"/>
      <c r="N54" s="35"/>
      <c r="O54" s="35"/>
      <c r="P54" s="20"/>
      <c r="Q54" s="20"/>
      <c r="R54" s="20"/>
    </row>
    <row r="55" spans="1:18" ht="12.75">
      <c r="A55" s="27"/>
      <c r="B55" s="20"/>
      <c r="C55" s="20"/>
      <c r="D55" s="20"/>
      <c r="E55" s="20"/>
      <c r="F55" s="29"/>
      <c r="G55" s="29"/>
      <c r="H55" s="20"/>
      <c r="I55" s="20"/>
      <c r="J55" s="29"/>
      <c r="K55" s="29"/>
      <c r="L55" s="28"/>
      <c r="M55" s="34"/>
      <c r="N55" s="35"/>
      <c r="O55" s="35"/>
      <c r="P55" s="20"/>
      <c r="Q55" s="20"/>
      <c r="R55" s="20"/>
    </row>
    <row r="56" spans="1:18" ht="12.75">
      <c r="A56" s="27"/>
      <c r="B56" s="20"/>
      <c r="C56" s="20"/>
      <c r="D56" s="20"/>
      <c r="E56" s="20"/>
      <c r="F56" s="29"/>
      <c r="G56" s="29"/>
      <c r="H56" s="20"/>
      <c r="I56" s="20"/>
      <c r="J56" s="29"/>
      <c r="K56" s="29"/>
      <c r="L56" s="28"/>
      <c r="M56" s="34"/>
      <c r="N56" s="35"/>
      <c r="O56" s="35"/>
      <c r="P56" s="20"/>
      <c r="Q56" s="20"/>
      <c r="R56" s="20"/>
    </row>
    <row r="57" spans="1:18" ht="15.75">
      <c r="A57" s="10" t="s">
        <v>58</v>
      </c>
      <c r="B57" s="36" t="s">
        <v>59</v>
      </c>
      <c r="C57" s="36"/>
      <c r="D57" s="36"/>
      <c r="E57" s="36"/>
      <c r="F57" s="36"/>
      <c r="G57" s="36"/>
      <c r="H57" s="36" t="s">
        <v>44</v>
      </c>
      <c r="I57" s="36"/>
      <c r="M57" s="13">
        <f>ROUND(266.34/287026.2*G6,2)</f>
        <v>4.3899999999999997</v>
      </c>
      <c r="N57" s="37"/>
      <c r="O57" s="13" t="s">
        <v>20</v>
      </c>
      <c r="P57" s="37"/>
    </row>
    <row r="58" spans="1:18">
      <c r="B58" s="20">
        <v>1</v>
      </c>
      <c r="C58" s="20" t="s">
        <v>60</v>
      </c>
    </row>
    <row r="59" spans="1:18" ht="12.75">
      <c r="A59" s="27"/>
      <c r="B59" s="20">
        <v>2</v>
      </c>
      <c r="C59" s="20" t="s">
        <v>61</v>
      </c>
      <c r="D59" s="20"/>
      <c r="E59" s="20"/>
      <c r="F59" s="29"/>
      <c r="G59" s="29"/>
      <c r="H59" s="20"/>
      <c r="I59" s="20"/>
      <c r="J59" s="29"/>
      <c r="K59" s="29"/>
      <c r="L59" s="28"/>
      <c r="M59" s="34"/>
      <c r="N59" s="35"/>
      <c r="O59" s="35"/>
      <c r="P59" s="20"/>
      <c r="Q59" s="20"/>
      <c r="R59" s="20"/>
    </row>
    <row r="60" spans="1:18" ht="12.75">
      <c r="A60" s="20"/>
      <c r="B60" s="20">
        <v>3</v>
      </c>
      <c r="C60" s="20" t="s">
        <v>62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63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4</v>
      </c>
      <c r="C62" s="20" t="s">
        <v>64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0"/>
      <c r="B63" s="20">
        <v>5</v>
      </c>
      <c r="C63" s="20" t="s">
        <v>65</v>
      </c>
      <c r="D63" s="20"/>
      <c r="E63" s="20"/>
      <c r="F63" s="20"/>
      <c r="G63" s="20"/>
      <c r="H63" s="20"/>
      <c r="I63" s="20"/>
      <c r="J63" s="20"/>
      <c r="K63" s="20"/>
      <c r="L63" s="20"/>
      <c r="M63" s="21"/>
      <c r="N63" s="20"/>
      <c r="O63" s="20"/>
      <c r="P63" s="20"/>
      <c r="Q63" s="20"/>
      <c r="R63" s="20"/>
    </row>
    <row r="64" spans="1:18" ht="12.75">
      <c r="A64" s="27"/>
      <c r="B64" s="20">
        <v>6</v>
      </c>
      <c r="C64" s="20" t="s">
        <v>66</v>
      </c>
      <c r="D64" s="20"/>
      <c r="E64" s="20"/>
      <c r="F64" s="29"/>
      <c r="G64" s="29"/>
      <c r="H64" s="20"/>
      <c r="I64" s="20"/>
      <c r="J64" s="29"/>
      <c r="K64" s="29"/>
      <c r="L64" s="28"/>
      <c r="M64" s="34"/>
      <c r="N64" s="35"/>
      <c r="O64" s="35"/>
      <c r="P64" s="20"/>
      <c r="Q64" s="20"/>
      <c r="R64" s="20"/>
    </row>
    <row r="65" spans="1:18">
      <c r="M65" s="16"/>
    </row>
    <row r="66" spans="1:18" ht="15.75">
      <c r="A66" s="10" t="s">
        <v>67</v>
      </c>
      <c r="B66" s="11" t="s">
        <v>68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3">
        <f>ROUND(474.17/287026.2*G6,2)</f>
        <v>7.82</v>
      </c>
      <c r="N66" s="13"/>
      <c r="O66" s="13" t="s">
        <v>20</v>
      </c>
      <c r="P66" s="14"/>
      <c r="Q66" s="11"/>
      <c r="R66" s="11"/>
    </row>
    <row r="67" spans="1:18" ht="12.75">
      <c r="A67" s="20"/>
      <c r="B67" s="20">
        <v>1</v>
      </c>
      <c r="C67" s="20" t="s">
        <v>69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2</v>
      </c>
      <c r="C68" s="20" t="s">
        <v>70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3</v>
      </c>
      <c r="C69" s="20" t="s">
        <v>71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4</v>
      </c>
      <c r="C70" s="20" t="s">
        <v>72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5</v>
      </c>
      <c r="C71" s="20" t="s">
        <v>73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6</v>
      </c>
      <c r="C72" s="20" t="s">
        <v>74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7</v>
      </c>
      <c r="C73" s="20" t="s">
        <v>75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2.75">
      <c r="A74" s="20"/>
      <c r="B74" s="20">
        <v>8</v>
      </c>
      <c r="C74" s="20" t="s">
        <v>76</v>
      </c>
      <c r="D74" s="20"/>
      <c r="E74" s="20"/>
      <c r="F74" s="20"/>
      <c r="G74" s="20"/>
      <c r="H74" s="20"/>
      <c r="I74" s="20"/>
      <c r="J74" s="20"/>
      <c r="K74" s="20"/>
      <c r="L74" s="20"/>
      <c r="M74" s="21"/>
      <c r="N74" s="20"/>
      <c r="O74" s="20"/>
      <c r="P74" s="20"/>
      <c r="Q74" s="20"/>
      <c r="R74" s="20"/>
    </row>
    <row r="75" spans="1:18" ht="15.75">
      <c r="A75" s="11"/>
      <c r="B75" s="11"/>
      <c r="M75" s="38"/>
      <c r="N75" s="39"/>
      <c r="O75" s="40"/>
      <c r="P75" s="39"/>
    </row>
    <row r="76" spans="1:18" ht="15.75">
      <c r="A76" s="11" t="s">
        <v>77</v>
      </c>
      <c r="B76" s="11" t="s">
        <v>78</v>
      </c>
      <c r="M76" s="13">
        <f>ROUND(80/287037.9*G6,2)</f>
        <v>1.32</v>
      </c>
      <c r="N76" s="37"/>
      <c r="O76" s="13" t="s">
        <v>20</v>
      </c>
      <c r="P76" s="37"/>
    </row>
    <row r="77" spans="1:18" ht="15.75">
      <c r="A77" s="11"/>
      <c r="B77" s="11"/>
      <c r="M77" s="40"/>
      <c r="N77" s="39"/>
      <c r="O77" s="40"/>
      <c r="P77" s="39"/>
    </row>
    <row r="78" spans="1:18" s="11" customFormat="1" ht="15.75">
      <c r="A78" s="11" t="s">
        <v>79</v>
      </c>
      <c r="B78" s="11" t="s">
        <v>80</v>
      </c>
      <c r="M78" s="13">
        <f>ROUND((3340.3+542.09*1.5+3782.5)/1000,2)</f>
        <v>7.94</v>
      </c>
      <c r="N78" s="37"/>
      <c r="O78" s="13" t="s">
        <v>20</v>
      </c>
      <c r="P78" s="37"/>
    </row>
    <row r="79" spans="1:18" ht="16.5" thickBot="1">
      <c r="A79" s="11"/>
      <c r="B79" s="4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38"/>
      <c r="N79" s="40"/>
      <c r="O79" s="40"/>
      <c r="P79" s="40"/>
      <c r="Q79" s="11"/>
      <c r="R79" s="11"/>
    </row>
    <row r="80" spans="1:18" ht="16.5" thickBot="1">
      <c r="A80" s="11"/>
      <c r="B80" s="41" t="s">
        <v>81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2">
        <f>M21+M33+M46+M57+M66+M76+M78</f>
        <v>70.100000000000009</v>
      </c>
      <c r="N80" s="43"/>
      <c r="O80" s="43" t="s">
        <v>20</v>
      </c>
      <c r="P80" s="44"/>
      <c r="Q80" s="11"/>
      <c r="R80" s="25"/>
    </row>
    <row r="81" spans="1:18" ht="16.5" thickBot="1">
      <c r="A81" s="11"/>
      <c r="B81" s="4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38"/>
      <c r="N81" s="40"/>
      <c r="O81" s="40"/>
      <c r="P81" s="40"/>
      <c r="Q81" s="11"/>
      <c r="R81" s="11"/>
    </row>
    <row r="82" spans="1:18" s="11" customFormat="1" ht="16.5" thickBot="1">
      <c r="B82" s="41" t="s">
        <v>82</v>
      </c>
      <c r="M82" s="42">
        <f>ROUND(M80*7/100,2)</f>
        <v>4.91</v>
      </c>
      <c r="N82" s="43"/>
      <c r="O82" s="45" t="s">
        <v>20</v>
      </c>
      <c r="P82" s="44"/>
    </row>
    <row r="83" spans="1:18" ht="15" thickBot="1">
      <c r="M83" s="16"/>
    </row>
    <row r="84" spans="1:18" ht="16.5" thickBot="1">
      <c r="B84" s="41" t="s">
        <v>83</v>
      </c>
      <c r="M84" s="42">
        <f>M80+M82</f>
        <v>75.010000000000005</v>
      </c>
      <c r="N84" s="43"/>
      <c r="O84" s="43" t="s">
        <v>20</v>
      </c>
      <c r="P84" s="44"/>
    </row>
    <row r="85" spans="1:18">
      <c r="M85" s="46"/>
    </row>
    <row r="86" spans="1:18">
      <c r="F86" s="7"/>
      <c r="G86" s="7"/>
      <c r="O86" s="47"/>
    </row>
    <row r="87" spans="1:18" s="33" customFormat="1" ht="15">
      <c r="A87" s="11"/>
      <c r="B87" s="11" t="s">
        <v>84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3" customFormat="1" ht="15.75">
      <c r="A88" s="11"/>
      <c r="B88" s="11" t="s">
        <v>85</v>
      </c>
      <c r="C88" s="11"/>
      <c r="D88" s="11"/>
      <c r="E88" s="11"/>
      <c r="F88" s="11"/>
      <c r="G88" s="11"/>
      <c r="H88" s="11"/>
      <c r="I88" s="11"/>
      <c r="J88" s="11"/>
      <c r="K88" s="11"/>
      <c r="L88" s="48">
        <v>65834.570000000007</v>
      </c>
      <c r="M88" s="48"/>
      <c r="N88" s="49"/>
      <c r="O88" s="11"/>
      <c r="P88" s="11"/>
      <c r="Q88" s="11"/>
    </row>
    <row r="89" spans="1:18" s="33" customFormat="1" ht="15.75">
      <c r="A89" s="11"/>
      <c r="B89" s="11" t="s">
        <v>86</v>
      </c>
      <c r="C89" s="11"/>
      <c r="D89" s="11"/>
      <c r="E89" s="11"/>
      <c r="F89" s="11"/>
      <c r="G89" s="11"/>
      <c r="H89" s="11"/>
      <c r="I89" s="11"/>
      <c r="J89" s="11"/>
      <c r="K89" s="11"/>
      <c r="L89" s="50">
        <v>1512.45</v>
      </c>
      <c r="M89" s="50"/>
      <c r="N89" s="49"/>
      <c r="O89" s="11"/>
      <c r="P89" s="11"/>
      <c r="Q89" s="11"/>
      <c r="R89" s="11"/>
    </row>
    <row r="90" spans="1:18" s="33" customFormat="1" ht="15" customHeight="1">
      <c r="A90" s="11"/>
      <c r="B90" s="11" t="s">
        <v>87</v>
      </c>
      <c r="C90" s="11"/>
      <c r="D90" s="11"/>
      <c r="E90" s="11"/>
      <c r="F90" s="11"/>
      <c r="G90" s="11"/>
      <c r="H90" s="11"/>
      <c r="I90" s="11"/>
      <c r="J90" s="11"/>
      <c r="K90" s="11"/>
      <c r="L90" s="51">
        <f>3340.3+542.09+3782.5</f>
        <v>7664.89</v>
      </c>
      <c r="M90" s="51"/>
      <c r="N90" s="49"/>
      <c r="O90" s="11"/>
      <c r="P90" s="11"/>
      <c r="Q90" s="11"/>
      <c r="R90" s="11"/>
    </row>
    <row r="91" spans="1:18" s="33" customFormat="1" ht="15.75">
      <c r="A91" s="41"/>
      <c r="B91" s="41" t="s">
        <v>81</v>
      </c>
      <c r="C91" s="41"/>
      <c r="D91" s="41"/>
      <c r="E91" s="41"/>
      <c r="F91" s="41"/>
      <c r="G91" s="41"/>
      <c r="H91" s="41"/>
      <c r="I91" s="41"/>
      <c r="J91" s="41"/>
      <c r="K91" s="41"/>
      <c r="L91" s="48">
        <f>SUM(L88:M90)</f>
        <v>75011.91</v>
      </c>
      <c r="M91" s="48"/>
      <c r="N91" s="52"/>
      <c r="O91" s="41"/>
      <c r="P91" s="41"/>
      <c r="Q91" s="41"/>
      <c r="R91" s="41"/>
    </row>
    <row r="92" spans="1:18" s="33" customFormat="1" ht="1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53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33" customFormat="1" ht="15.75">
      <c r="A96" s="41"/>
      <c r="B96" s="54" t="s">
        <v>88</v>
      </c>
      <c r="C96" s="41"/>
      <c r="D96" s="41"/>
      <c r="E96" s="41"/>
      <c r="F96" s="41"/>
      <c r="G96" s="41"/>
      <c r="H96" s="41"/>
      <c r="I96" s="41"/>
      <c r="J96" s="54" t="s">
        <v>89</v>
      </c>
      <c r="K96" s="54"/>
      <c r="L96" s="54"/>
      <c r="M96" s="54"/>
      <c r="N96" s="54"/>
      <c r="O96" s="54"/>
      <c r="P96" s="41"/>
      <c r="Q96" s="41"/>
      <c r="R96" s="41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4" t="s">
        <v>90</v>
      </c>
      <c r="K97" s="54"/>
      <c r="L97" s="54"/>
      <c r="M97" s="54"/>
      <c r="N97" s="54"/>
      <c r="O97" s="54"/>
      <c r="P97" s="4"/>
      <c r="Q97" s="4"/>
      <c r="R97" s="4"/>
    </row>
    <row r="98" spans="1:18" ht="15.75">
      <c r="E98" s="54"/>
      <c r="J98" s="54"/>
      <c r="K98" s="54"/>
      <c r="L98" s="54"/>
      <c r="M98" s="54"/>
      <c r="N98" s="54"/>
      <c r="O98" s="54"/>
    </row>
    <row r="99" spans="1:18" ht="15.75">
      <c r="E99" s="54" t="s">
        <v>91</v>
      </c>
      <c r="J99" s="55"/>
      <c r="K99" s="55"/>
      <c r="L99" s="55" t="s">
        <v>92</v>
      </c>
      <c r="M99" s="56"/>
      <c r="N99" s="55"/>
      <c r="O99" s="55"/>
    </row>
  </sheetData>
  <mergeCells count="25">
    <mergeCell ref="L91:M91"/>
    <mergeCell ref="J51:K51"/>
    <mergeCell ref="B57:G57"/>
    <mergeCell ref="H57:I57"/>
    <mergeCell ref="L88:M88"/>
    <mergeCell ref="L89:M89"/>
    <mergeCell ref="L90:M90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2019-03-26T12:16:58Z</dcterms:created>
  <dcterms:modified xsi:type="dcterms:W3CDTF">2019-03-26T12:19:06Z</dcterms:modified>
</cp:coreProperties>
</file>