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ГЛАВНАЯ" sheetId="1" r:id="rId1"/>
    <sheet name="Бронная ул. 20 корп. 1" sheetId="2" r:id="rId2"/>
    <sheet name="1-й Индустриальный пер. д.12" sheetId="3" r:id="rId3"/>
    <sheet name="Бронная ул. д.13 корп.1" sheetId="4" r:id="rId4"/>
    <sheet name="Бронная ул. д.14" sheetId="5" r:id="rId5"/>
    <sheet name="Народный бульвар.д.4" sheetId="6" r:id="rId6"/>
    <sheet name="Магистральная ул.д.8 корп.1" sheetId="7" r:id="rId7"/>
    <sheet name="Магистральная ул.д.13.корп.3" sheetId="8" r:id="rId8"/>
    <sheet name="Магистральная ул.д.16" sheetId="9" r:id="rId9"/>
    <sheet name="Магистральная ул. д.19" sheetId="10" r:id="rId10"/>
    <sheet name="Магистральная ул.д.20" sheetId="11" r:id="rId11"/>
    <sheet name="Культуры ул.д.1 корп.14" sheetId="12" r:id="rId12"/>
    <sheet name="Культуры ул.д.5" sheetId="13" r:id="rId13"/>
    <sheet name="Культуры ул.д.7" sheetId="14" r:id="rId14"/>
    <sheet name="Культуры ул.д.9 корп.15" sheetId="15" r:id="rId15"/>
    <sheet name="Культуры ул.д.10.корп.11" sheetId="16" r:id="rId16"/>
    <sheet name="Октябрьская ул.д.31 корп.1" sheetId="17" r:id="rId17"/>
    <sheet name="Октябрьская ул. д. 33" sheetId="18" r:id="rId18"/>
    <sheet name="Октябрьская ул.д.32 корп.16" sheetId="19" r:id="rId19"/>
    <sheet name="Октябрьская ул.д.34" sheetId="20" r:id="rId20"/>
    <sheet name="Октябрьская ул.д.37&quot;а&quot;" sheetId="21" r:id="rId21"/>
    <sheet name="Октябрьская ул.д.37 корп.1" sheetId="22" r:id="rId22"/>
    <sheet name="Октябрьская ул.д.37 корп.2" sheetId="23" r:id="rId23"/>
    <sheet name="Октябрьская ул.д.38" sheetId="24" r:id="rId24"/>
    <sheet name="Октябрьская ул.д.39" sheetId="25" r:id="rId25"/>
    <sheet name="Октябрьская ул.д.40 корп.17" sheetId="26" r:id="rId26"/>
    <sheet name="Октябрьская ул.д.49 корп.1" sheetId="27" r:id="rId27"/>
    <sheet name="Октябрьская ул.д.52" sheetId="28" r:id="rId28"/>
    <sheet name="Октябрьская ул.д.56" sheetId="29" r:id="rId29"/>
    <sheet name="Энгельса ул.д.31" sheetId="30" r:id="rId30"/>
    <sheet name="Энгельса ул.д.35 корп.7" sheetId="31" r:id="rId31"/>
    <sheet name="Энгельса ул.д.43" sheetId="32" r:id="rId32"/>
    <sheet name="Энгельса ул.д.47" sheetId="33" r:id="rId33"/>
    <sheet name="Энгельса ул.д.51" sheetId="34" r:id="rId34"/>
    <sheet name="Энгельса ул.д.53" sheetId="35" r:id="rId35"/>
    <sheet name="Октябрьская ул.д.58" sheetId="36" r:id="rId36"/>
    <sheet name="Октябрьская ул.д.60" sheetId="37" r:id="rId37"/>
    <sheet name="Магистральная ул.д.15" sheetId="38" r:id="rId38"/>
    <sheet name="Магистральная ул.д.17" sheetId="39" r:id="rId39"/>
    <sheet name="Магистральная ул.д.13" sheetId="40" r:id="rId40"/>
    <sheet name="Новикова-Прибоя ул.д.24 корп.1" sheetId="41" r:id="rId41"/>
    <sheet name="Новикова -Прибоя ул.д.24 корп.2" sheetId="42" r:id="rId42"/>
    <sheet name="СВОД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<sst xmlns="http://schemas.openxmlformats.org/spreadsheetml/2006/main" count="5162" uniqueCount="410">
  <si>
    <t>Реализация услуг по содержанию жилищного фонда</t>
  </si>
  <si>
    <t>Доходы по начислению:</t>
  </si>
  <si>
    <t>Платежи населения начислено:</t>
  </si>
  <si>
    <t>Платежи населения поступило:</t>
  </si>
  <si>
    <t>Арендаторы начислено:</t>
  </si>
  <si>
    <t>Арендаторы поступило:</t>
  </si>
  <si>
    <t>Платные услуги:</t>
  </si>
  <si>
    <t>№ п/п</t>
  </si>
  <si>
    <t>Наименование статей</t>
  </si>
  <si>
    <t>Расходы</t>
  </si>
  <si>
    <t xml:space="preserve">1. </t>
  </si>
  <si>
    <t>Благоустройство и санитарная очистка: домовладений, в т.ч.:</t>
  </si>
  <si>
    <t>Заработная плата</t>
  </si>
  <si>
    <t>Итого:</t>
  </si>
  <si>
    <t>2.</t>
  </si>
  <si>
    <t xml:space="preserve">Содержание домового хозяйства </t>
  </si>
  <si>
    <t>Вывоз жидких нечистот</t>
  </si>
  <si>
    <t>Дежурное освещение (сч.фактуры)</t>
  </si>
  <si>
    <t>3.</t>
  </si>
  <si>
    <t>Содержание лифтового оборудования</t>
  </si>
  <si>
    <t>4.</t>
  </si>
  <si>
    <t>Текущий ремонт конструктивных элементов</t>
  </si>
  <si>
    <t>4.4.</t>
  </si>
  <si>
    <t>5.</t>
  </si>
  <si>
    <t>Прочие прямые, общехозяйственные расходы</t>
  </si>
  <si>
    <t>Амортизация</t>
  </si>
  <si>
    <t>Страхование транспорта</t>
  </si>
  <si>
    <t>Обслуживание насосных установок</t>
  </si>
  <si>
    <t>6.</t>
  </si>
  <si>
    <t>7.</t>
  </si>
  <si>
    <t>8.</t>
  </si>
  <si>
    <t>9.</t>
  </si>
  <si>
    <t>1.1.</t>
  </si>
  <si>
    <t>1.2.</t>
  </si>
  <si>
    <t>1.3.</t>
  </si>
  <si>
    <t>1.4.</t>
  </si>
  <si>
    <t>1.5.</t>
  </si>
  <si>
    <t>1.6.</t>
  </si>
  <si>
    <t>2.1.</t>
  </si>
  <si>
    <t>2.2.</t>
  </si>
  <si>
    <t>2.3.</t>
  </si>
  <si>
    <t>2.4.</t>
  </si>
  <si>
    <t>2.5.</t>
  </si>
  <si>
    <t>2.6.</t>
  </si>
  <si>
    <t>2.7.</t>
  </si>
  <si>
    <t>2.8.</t>
  </si>
  <si>
    <t>4.1.</t>
  </si>
  <si>
    <t>4.2.</t>
  </si>
  <si>
    <t>4.3.</t>
  </si>
  <si>
    <t>4.5.</t>
  </si>
  <si>
    <t>4.6.</t>
  </si>
  <si>
    <t>5.1.</t>
  </si>
  <si>
    <t>5.2.</t>
  </si>
  <si>
    <t>5.3.</t>
  </si>
  <si>
    <t>5.4.</t>
  </si>
  <si>
    <t>5.6.</t>
  </si>
  <si>
    <t>5.7.</t>
  </si>
  <si>
    <t>5.8.</t>
  </si>
  <si>
    <t xml:space="preserve">Материалы (факт списание) </t>
  </si>
  <si>
    <t>Приобретение моющих средств</t>
  </si>
  <si>
    <t>Себестоимость услуг:</t>
  </si>
  <si>
    <t>Итого расходов:</t>
  </si>
  <si>
    <t xml:space="preserve">Дератизация подвала </t>
  </si>
  <si>
    <t>Техобслуживание вентканалов, газоходов</t>
  </si>
  <si>
    <t xml:space="preserve"> - ППР</t>
  </si>
  <si>
    <t xml:space="preserve">Оплата рабочих текущего ремонта </t>
  </si>
  <si>
    <t xml:space="preserve">Обслуживание ВДГО </t>
  </si>
  <si>
    <t>3.1.</t>
  </si>
  <si>
    <t>3.2.</t>
  </si>
  <si>
    <t>3.3.</t>
  </si>
  <si>
    <t>3.4.</t>
  </si>
  <si>
    <t>Всего:</t>
  </si>
  <si>
    <t>1.</t>
  </si>
  <si>
    <t>1-й Индустриальный пер. д.12</t>
  </si>
  <si>
    <t>Магистральная ул. д.19</t>
  </si>
  <si>
    <t>Способ управления</t>
  </si>
  <si>
    <t>Адрес дома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</si>
  <si>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</si>
  <si>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</si>
  <si>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</si>
  <si>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</si>
  <si>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</si>
  <si>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</si>
  <si>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</si>
  <si>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</si>
  <si>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</si>
  <si>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</si>
  <si>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</si>
  <si>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</si>
  <si>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</si>
  <si>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</si>
  <si>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</si>
  <si>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</si>
  <si>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</si>
  <si>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</si>
  <si>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</si>
  <si>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</si>
  <si>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</si>
  <si>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</si>
  <si>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</si>
  <si>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Бронная ул. д.13 корп.1</t>
  </si>
  <si>
    <t>Бронная ул. д.14</t>
  </si>
  <si>
    <t>Народный бульвар.д.4</t>
  </si>
  <si>
    <t>Магистральная ул.д.8 корп.1</t>
  </si>
  <si>
    <t>Магистральная ул.д.13.корп.3</t>
  </si>
  <si>
    <t>Магистральная ул.д.20</t>
  </si>
  <si>
    <t>Культуры ул.д.1 корп.14</t>
  </si>
  <si>
    <t>Культуры ул.д.5</t>
  </si>
  <si>
    <t>Культуры ул.д.7</t>
  </si>
  <si>
    <t>Культуры ул.д.9 корп.15</t>
  </si>
  <si>
    <t>Культуры ул.д.10.корп.11</t>
  </si>
  <si>
    <t>Октябрьская ул.д.31 корп.1</t>
  </si>
  <si>
    <t>Октябрьская ул.д.32 корп.16</t>
  </si>
  <si>
    <t>Октябрьская ул.д.34</t>
  </si>
  <si>
    <t>Октябрьская ул.д.37"а"</t>
  </si>
  <si>
    <t>Октябрьская ул.д.37 корп.1</t>
  </si>
  <si>
    <t>Октябрьская ул.д.37 корп.2</t>
  </si>
  <si>
    <t>Октябрьская ул.д.38</t>
  </si>
  <si>
    <t>Октябрьская ул.д.39</t>
  </si>
  <si>
    <t>Октябрьская ул.д.40 корп.17</t>
  </si>
  <si>
    <t>Октябрьская ул.д.49 корп.1</t>
  </si>
  <si>
    <t>Октябрьская ул.д.52</t>
  </si>
  <si>
    <t>Октябрьская ул.д.56</t>
  </si>
  <si>
    <t>Энгельса ул.д.31</t>
  </si>
  <si>
    <t>Энгельса ул.д.35 корп.7</t>
  </si>
  <si>
    <t>Энгельса ул.д.43</t>
  </si>
  <si>
    <t>Энгельса ул.д.47</t>
  </si>
  <si>
    <t>Энгельса ул.д.51</t>
  </si>
  <si>
    <t>Энгельса ул.д.53</t>
  </si>
  <si>
    <t>Вернуться на главную страницу к списку домов</t>
  </si>
  <si>
    <t>в т.ч.управление (9,85% от тарифа)</t>
  </si>
  <si>
    <t xml:space="preserve">Услуги КВЦ (начисл. и обработка, сбор платежей, Обслуживания АРМ) </t>
  </si>
  <si>
    <t>Для просмотра информации о Вашем доме, нажмите на адрес дома. Форма для просмотра откроется автоматически.</t>
  </si>
  <si>
    <t xml:space="preserve">Перечень жилых домов,  находящихся в управлении и на обслуживании в связи с непосредственным способом управления по договорам с ООО "ЖКО Приокский". </t>
  </si>
  <si>
    <t>Договор управления</t>
  </si>
  <si>
    <t>Непосредственный способ управления</t>
  </si>
  <si>
    <t>Жилищно-строительные кооперативы.</t>
  </si>
  <si>
    <t>Октябрьская ул.д.58</t>
  </si>
  <si>
    <t>Октябрьская ул.д.60</t>
  </si>
  <si>
    <t>Магистральная ул.д.13</t>
  </si>
  <si>
    <t>Магистральная ул.д.15</t>
  </si>
  <si>
    <t>Магистральная ул.д.17</t>
  </si>
  <si>
    <t>Новикова-Прибоя ул.д.24 корп.1</t>
  </si>
  <si>
    <t>Новикова -Прибоя ул.д.24 корп.2</t>
  </si>
  <si>
    <t xml:space="preserve">Техн.освитедельствование: </t>
  </si>
  <si>
    <t>Налог на доходы</t>
  </si>
  <si>
    <t>Прочие:</t>
  </si>
  <si>
    <t>Отчисления во внебюджетные фонды 26,2%</t>
  </si>
  <si>
    <t xml:space="preserve">Услуги аварийно-ремонтной службы </t>
  </si>
  <si>
    <t>Директор ООО "ЖКО Приокский"</t>
  </si>
  <si>
    <t xml:space="preserve">Вывоз твердых бытовых отходов </t>
  </si>
  <si>
    <t xml:space="preserve">Дворник </t>
  </si>
  <si>
    <t xml:space="preserve">Приобретение спецодежды </t>
  </si>
  <si>
    <t xml:space="preserve">Вывоз крупногабаритного мусора </t>
  </si>
  <si>
    <t xml:space="preserve">Техн.обсл.и ремонт лифтов: </t>
  </si>
  <si>
    <t xml:space="preserve">Измерение фаза-нуль: </t>
  </si>
  <si>
    <t>ТСЖ</t>
  </si>
  <si>
    <t xml:space="preserve">Приобретение песочно-соляной смеси </t>
  </si>
  <si>
    <t>З/п мастеров, диспетчеров и т.д.</t>
  </si>
  <si>
    <t xml:space="preserve"> - Заявочный</t>
  </si>
  <si>
    <t xml:space="preserve"> - Профосмотр</t>
  </si>
  <si>
    <t xml:space="preserve"> - Непредвиденные работы</t>
  </si>
  <si>
    <t>1.7.</t>
  </si>
  <si>
    <t>Прочие расходы (аренда трактора, экскаватора, погрузчика, автоподъемника)</t>
  </si>
  <si>
    <t>Уборщицы л/клеток</t>
  </si>
  <si>
    <t>Захоронение ТБО, КГМ и ОПО</t>
  </si>
  <si>
    <t xml:space="preserve">Содержание мастерских </t>
  </si>
  <si>
    <t>Общеэксплуатационные расходы</t>
  </si>
  <si>
    <t>Сведения о выполненных работах (оказанных услугах) по содержанию и ремонту общего имущества в многоквартирных домах за 2011 год по ООО "ЖКО Приокский".</t>
  </si>
  <si>
    <t>Спецодежда, инвентарь</t>
  </si>
  <si>
    <t>ГСМ, запчасти, техобслуж, эл.энергия, свар.аппарата, аттест.раб.мест</t>
  </si>
  <si>
    <t xml:space="preserve">Электротехнические работы :  </t>
  </si>
  <si>
    <t>Прочие расходы: подряд: ремонт швов, кровли</t>
  </si>
  <si>
    <t>РАСХОДЫ:</t>
  </si>
  <si>
    <t>отопление</t>
  </si>
  <si>
    <t>ГВС</t>
  </si>
  <si>
    <t>электроэнергия</t>
  </si>
  <si>
    <t>ВСЕГО ДОХОДОВ:</t>
  </si>
  <si>
    <t>Отопление, ГВС</t>
  </si>
  <si>
    <t>Электроэнергия</t>
  </si>
  <si>
    <t>Коммунальные услуги</t>
  </si>
  <si>
    <t>3.5.</t>
  </si>
  <si>
    <t>Страхование лифтов</t>
  </si>
  <si>
    <t>без Ассоциации, половины обслуживания ПК, без учебных проектов</t>
  </si>
  <si>
    <t>А.Е. Митяев</t>
  </si>
  <si>
    <t>ВСЕГО РАСХОДОВ:</t>
  </si>
  <si>
    <t>Погашение догла Квадре (отопление, ГВС в счет плановой прибыли организации)</t>
  </si>
  <si>
    <t>Итого доход - расход</t>
  </si>
  <si>
    <t>Результат 2012 (плановая прибыль, уменьшенная на величину долга+результат дохода по поступлению за минусом величины расходов)</t>
  </si>
  <si>
    <t>Отчет  о выполнении производственно-финансовых показателей по содержанию и ремонту жилищного фонда</t>
  </si>
  <si>
    <t>за 2012 год</t>
  </si>
  <si>
    <t>по ООО "ЖКО Приокский"</t>
  </si>
  <si>
    <t>ЖСК</t>
  </si>
  <si>
    <t>Отчет</t>
  </si>
  <si>
    <t>о выполненных работах по жилому дому  1-й Индустриальный переулок, д. 12</t>
  </si>
  <si>
    <t xml:space="preserve">Работы, выполненные по технической эксплуатации, ремонту, санитарной очистке жилого дома и придомовой территории  </t>
  </si>
  <si>
    <t>Nпп</t>
  </si>
  <si>
    <t>Статьи затрат</t>
  </si>
  <si>
    <t>Единицы измерения</t>
  </si>
  <si>
    <t>Затраты, руб.</t>
  </si>
  <si>
    <t>1</t>
  </si>
  <si>
    <t>ППР</t>
  </si>
  <si>
    <t>руб.</t>
  </si>
  <si>
    <t>Непредвиденные затраты</t>
  </si>
  <si>
    <t>Дежурство слесарей,электриков</t>
  </si>
  <si>
    <t>Профилактический осмотр</t>
  </si>
  <si>
    <t>2</t>
  </si>
  <si>
    <t>Зарплата дворников</t>
  </si>
  <si>
    <t>Зарплата уборщиц</t>
  </si>
  <si>
    <t xml:space="preserve"> </t>
  </si>
  <si>
    <t>Погрузка и вывоз к/г мусора</t>
  </si>
  <si>
    <t>3</t>
  </si>
  <si>
    <t>Вывоз ТБО</t>
  </si>
  <si>
    <t>Захоронение ТБО</t>
  </si>
  <si>
    <t>техническое обслуживание</t>
  </si>
  <si>
    <t>диагностичекое обследование</t>
  </si>
  <si>
    <t>4</t>
  </si>
  <si>
    <t>ВСЕГО:</t>
  </si>
  <si>
    <t>5</t>
  </si>
  <si>
    <t>Общецеховые расходы</t>
  </si>
  <si>
    <t>6</t>
  </si>
  <si>
    <t>Отчисления КВЦ</t>
  </si>
  <si>
    <t>7</t>
  </si>
  <si>
    <t>8</t>
  </si>
  <si>
    <t>9</t>
  </si>
  <si>
    <t>10</t>
  </si>
  <si>
    <t>ИТОГО:</t>
  </si>
  <si>
    <t>11</t>
  </si>
  <si>
    <t>12</t>
  </si>
  <si>
    <t>ВСЕГО К ОПЛАТЕ:</t>
  </si>
  <si>
    <t>Начислено по тарифу</t>
  </si>
  <si>
    <t>Сумма поступлений от населения</t>
  </si>
  <si>
    <t xml:space="preserve">Директор </t>
  </si>
  <si>
    <t>Митяев А.Е.</t>
  </si>
  <si>
    <t>о выполненных работах по жилому дому  Бронная, д. 13 кор.1</t>
  </si>
  <si>
    <t>о выполненных работах по жилому дому  Бронная, д. 14</t>
  </si>
  <si>
    <t>о выполненных работах по жилому дому  Народный бульвар, д. 4</t>
  </si>
  <si>
    <t>о выполненных работах по жилому дому  Магистральная, д. 8 кор.1</t>
  </si>
  <si>
    <t>о выполненных работах по жилому дому  Магистральная, д. 16</t>
  </si>
  <si>
    <t>о выполненных работах по жилому дому  Магистральная, д. 20</t>
  </si>
  <si>
    <t>о выполненных работах по жилому дому  Культуры, д. 5</t>
  </si>
  <si>
    <t>о выполненных работах по жилому дому  Культуры, д. 7</t>
  </si>
  <si>
    <t>о выполненных работах по жилому дому  Культуры, д. 9/15</t>
  </si>
  <si>
    <t>о выполненных работах по жилому дому  Культуры, д. 10/11</t>
  </si>
  <si>
    <t>о выполненных работах по жилому дому  Октябрьская, д. 31/1</t>
  </si>
  <si>
    <t>о выполненных работах по жилому дому  Октябрьская, д. 32/16</t>
  </si>
  <si>
    <t>о выполненных работах по жилому дому  Октябрьская, д. 34</t>
  </si>
  <si>
    <t>о выполненных работах по жилому дому  Октябрьская, д. 37 кор. 1</t>
  </si>
  <si>
    <t>о выполненных работах по жилому дому  Октябрьская, д. 37 кор. 2</t>
  </si>
  <si>
    <t>о выполненных работах по жилому дому  Октябрьская, д. 38</t>
  </si>
  <si>
    <t>о выполненных работах по жилому дому  Октябрьская , д. 39</t>
  </si>
  <si>
    <t>о выполненных работах по жилому дому  Октябрьская, д. 40 /17</t>
  </si>
  <si>
    <t>о выполненных работах по жилому дому  Октябрьская, д. 49 кор.1</t>
  </si>
  <si>
    <t>о выполненных работах по жилому дому  Октябрьская, д. 52</t>
  </si>
  <si>
    <t>о выполненных работах по жилому дому  Октябрьская , д. 56</t>
  </si>
  <si>
    <t>о выполненных работах по жилому дому  Энгельса, д. 31</t>
  </si>
  <si>
    <t>о выполненных работах по жилому дому  Энгельса, д. 35/7</t>
  </si>
  <si>
    <t>о выполненных работах по жилому дому  Энгельса , д. 43</t>
  </si>
  <si>
    <t>о выполненных работах по жилому дому  Энгельса, д. 47</t>
  </si>
  <si>
    <t>о выполненных работах по жилому дому  Энгельса, д. 51</t>
  </si>
  <si>
    <t>о выполненных работах по жилому дому  Энгельса, д. 53</t>
  </si>
  <si>
    <t>о выполненных работах по жилому дому  Октябрьская , д. 58</t>
  </si>
  <si>
    <t>о выполненных работах по жилому дому  Октябрьская, д. 60</t>
  </si>
  <si>
    <t>о выполненных работах по жилому дому  Магистральная, д. 13</t>
  </si>
  <si>
    <t>о выполненных работах по жилому дому  Магистральная, д. 15</t>
  </si>
  <si>
    <t>о выполненных работах по жилому дому  Магистральная, д. 17</t>
  </si>
  <si>
    <t>о выполненных работах по жилому дому  Новикова-Прибоя, д. 24 кор.1</t>
  </si>
  <si>
    <t>о выполненных работах по жилому дому  Новикова-Прибоя, д .24 кор.2</t>
  </si>
  <si>
    <t>Бронная ул. 20 корп. 1</t>
  </si>
  <si>
    <t>о выполненных работах по жилому дому  Бронная, д. 20 кор.1</t>
  </si>
  <si>
    <t>Рентабельность 6 %</t>
  </si>
  <si>
    <t>о выполненных работах по жилому дому  Магистральная, д. 19</t>
  </si>
  <si>
    <t>Магистральная 16</t>
  </si>
  <si>
    <t>о выполненных работах по жилому дому  Магистральная, д. 13 кор. 3</t>
  </si>
  <si>
    <t>за 2014 г.</t>
  </si>
  <si>
    <t>Выполненные работы в счет будущих поступлений</t>
  </si>
  <si>
    <t>Рентабельность 1 %</t>
  </si>
  <si>
    <t>Нежилые помещения</t>
  </si>
  <si>
    <t>Сумма поступлений льгот</t>
  </si>
  <si>
    <t>Октябрьская ул. д. 33</t>
  </si>
  <si>
    <t>о выполненных работах по жилому дому  Октябрьская д. 33</t>
  </si>
  <si>
    <t>Текущий ремонт</t>
  </si>
  <si>
    <t>Материалы ППР</t>
  </si>
  <si>
    <t>Другое(больничный лист работодателя, отпуска, разовые выплаты, з/плата операторов и т.д)</t>
  </si>
  <si>
    <t>Прочие(з/части, ГСМ, э/энергия св.апп., субподряд)</t>
  </si>
  <si>
    <t>Санитарная очистка</t>
  </si>
  <si>
    <t>Прочие(спец. од., инв., песочно-соляная смесь, услуги подрядных орг.)</t>
  </si>
  <si>
    <t>Домохозяйство</t>
  </si>
  <si>
    <t>Аварийно-ремонтная служба</t>
  </si>
  <si>
    <t>Дератизация</t>
  </si>
  <si>
    <t>Лифты</t>
  </si>
  <si>
    <t>Услуги сторонних организаций</t>
  </si>
  <si>
    <t>Прочие прямые затраты</t>
  </si>
  <si>
    <t>Внеэксплуатационные расходы</t>
  </si>
  <si>
    <t>Рентабельность 10 %</t>
  </si>
  <si>
    <t>НАЛОГ</t>
  </si>
  <si>
    <t>ХВС и водоотведение</t>
  </si>
  <si>
    <t>Итого по выбранным статьям:</t>
  </si>
  <si>
    <t>634747,72</t>
  </si>
  <si>
    <t>618125,88</t>
  </si>
  <si>
    <t>Провайдеры</t>
  </si>
  <si>
    <t>за 2015 г.</t>
  </si>
  <si>
    <t>ГВС и отопление</t>
  </si>
  <si>
    <t>1005193,48</t>
  </si>
  <si>
    <t>984464,12</t>
  </si>
  <si>
    <t>631699,14</t>
  </si>
  <si>
    <t>637888,75</t>
  </si>
  <si>
    <t>126336,00</t>
  </si>
  <si>
    <t>86349,03</t>
  </si>
  <si>
    <t>7946,28</t>
  </si>
  <si>
    <t>128777,76</t>
  </si>
  <si>
    <t>122494,99</t>
  </si>
  <si>
    <t>Отчет о выполненных работах по жилому дому  Культуры, д. 1/14 за 2015г.</t>
  </si>
  <si>
    <t>69321,84</t>
  </si>
  <si>
    <t>66434,43</t>
  </si>
  <si>
    <t>3574,50</t>
  </si>
  <si>
    <t>78654,18</t>
  </si>
  <si>
    <t>71251,53</t>
  </si>
  <si>
    <t>128214,90</t>
  </si>
  <si>
    <t>117747,41</t>
  </si>
  <si>
    <t>128590,02</t>
  </si>
  <si>
    <t>104547,49</t>
  </si>
  <si>
    <t>265396,59</t>
  </si>
  <si>
    <t>234057,43</t>
  </si>
  <si>
    <t>718174,86</t>
  </si>
  <si>
    <t>718769,52</t>
  </si>
  <si>
    <t>Зарплата уборщиц (собранием отказ от уборщицы)</t>
  </si>
  <si>
    <t>1301430,60</t>
  </si>
  <si>
    <t>1255763,53</t>
  </si>
  <si>
    <t>Зарплата уборщиц  (собранием отказ от уборщицы)</t>
  </si>
  <si>
    <t>1326045,18</t>
  </si>
  <si>
    <t>1299503,16</t>
  </si>
  <si>
    <t>61584,18</t>
  </si>
  <si>
    <t>Накопления в счет выполнения работ в предстоящем периоде</t>
  </si>
  <si>
    <t>607965,72</t>
  </si>
  <si>
    <t>576693,30</t>
  </si>
  <si>
    <t>58691,63</t>
  </si>
  <si>
    <t>1297860,12</t>
  </si>
  <si>
    <t>1302776,53</t>
  </si>
  <si>
    <t>54552,48</t>
  </si>
  <si>
    <t>1313662,08</t>
  </si>
  <si>
    <t>1299778,00</t>
  </si>
  <si>
    <t>36553,26</t>
  </si>
  <si>
    <t>556449,60</t>
  </si>
  <si>
    <t>518448,96</t>
  </si>
  <si>
    <t>2420,07</t>
  </si>
  <si>
    <t>Выполненные работы а счет будущих поступлений</t>
  </si>
  <si>
    <t>804222,03</t>
  </si>
  <si>
    <t>792964,59</t>
  </si>
  <si>
    <t>11877,73</t>
  </si>
  <si>
    <t>462914,76</t>
  </si>
  <si>
    <t>431534,86</t>
  </si>
  <si>
    <t>457331,28</t>
  </si>
  <si>
    <t>440316,61</t>
  </si>
  <si>
    <t>380427,06</t>
  </si>
  <si>
    <t>371174,70</t>
  </si>
  <si>
    <t>16454,12</t>
  </si>
  <si>
    <t>о выполненных работах по жилому дому  Октябрьская, д. 37  а</t>
  </si>
  <si>
    <t>83096,82</t>
  </si>
  <si>
    <t>65793,82</t>
  </si>
  <si>
    <t>43637,34</t>
  </si>
  <si>
    <t>112636,98</t>
  </si>
  <si>
    <t>99330,07</t>
  </si>
  <si>
    <t>7497,54</t>
  </si>
  <si>
    <t>903254,40</t>
  </si>
  <si>
    <t>247574,53</t>
  </si>
  <si>
    <t>Директор                                                                 А.Е.Митяев</t>
  </si>
  <si>
    <t>107415,90</t>
  </si>
  <si>
    <t>98068,15</t>
  </si>
  <si>
    <t>Выполненные работы в счет будущи х поступлений</t>
  </si>
  <si>
    <t>1329273,36</t>
  </si>
  <si>
    <t>1274605,12</t>
  </si>
  <si>
    <t>62628,96</t>
  </si>
  <si>
    <t>60171,89</t>
  </si>
  <si>
    <t>375759,90</t>
  </si>
  <si>
    <t>350819,35</t>
  </si>
  <si>
    <t>217701,96</t>
  </si>
  <si>
    <t>100217,50</t>
  </si>
  <si>
    <t>88261,04</t>
  </si>
  <si>
    <t>за 2015г.</t>
  </si>
  <si>
    <t>290940,21</t>
  </si>
  <si>
    <t>274483,42</t>
  </si>
  <si>
    <t>106571,40</t>
  </si>
  <si>
    <t>93276,79</t>
  </si>
  <si>
    <t>21192,15</t>
  </si>
  <si>
    <t>890585,63</t>
  </si>
  <si>
    <t>945942,99</t>
  </si>
  <si>
    <t>25232,40</t>
  </si>
  <si>
    <t>904828,46</t>
  </si>
  <si>
    <t>894648,57</t>
  </si>
  <si>
    <t>за 2015  г.</t>
  </si>
  <si>
    <t>874721,40</t>
  </si>
  <si>
    <t>851552,84</t>
  </si>
  <si>
    <t>813508,56</t>
  </si>
  <si>
    <t>786695,20</t>
  </si>
  <si>
    <t>86154,54</t>
  </si>
  <si>
    <t>85593,67</t>
  </si>
  <si>
    <t>10301,48</t>
  </si>
  <si>
    <t>637738,48</t>
  </si>
  <si>
    <t>616778,19</t>
  </si>
  <si>
    <t>125213,52</t>
  </si>
  <si>
    <t>106546,69</t>
  </si>
  <si>
    <t>100458,60</t>
  </si>
  <si>
    <t>112907,74</t>
  </si>
  <si>
    <t>Выполненные работы в счет будущих  поступлений</t>
  </si>
  <si>
    <t>103918,14</t>
  </si>
  <si>
    <t>90227,89</t>
  </si>
  <si>
    <t>465607,08</t>
  </si>
  <si>
    <t>432440,13</t>
  </si>
  <si>
    <t xml:space="preserve">Выполненные работы в счет будущих поступлений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</si>
</sst>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0"/>
    <numFmt numFmtId="168" formatCode="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u val="single"/>
      <sz val="11"/>
      <name val="Calibri"/>
      <family val="2"/>
    </font>
    <font>
      <b/>
      <sz val="11"/>
      <color indexed="56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Times New Roman"/>
      <family val="1"/>
    </font>
    <font>
      <sz val="8"/>
      <name val="Calibri"/>
      <family val="2"/>
    </font>
    <font>
      <u val="single"/>
      <sz val="11"/>
      <color indexed="12"/>
      <name val="Times New Roman"/>
      <family val="1"/>
    </font>
    <font>
      <b/>
      <u val="single"/>
      <sz val="11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3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" borderId="2" applyNumberFormat="0" applyAlignment="0" applyProtection="0"/>
    <xf numFmtId="0" fontId="39" fillId="2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0" borderId="7" applyNumberFormat="0" applyAlignment="0" applyProtection="0"/>
    <xf numFmtId="0" fontId="10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24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40" fillId="0" borderId="10" xfId="42" applyBorder="1" applyAlignment="1" applyProtection="1" quotePrefix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2" fillId="0" borderId="0" xfId="4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5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13" fillId="0" borderId="12" xfId="0" applyNumberFormat="1" applyFont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left" vertical="top" wrapText="1"/>
    </xf>
    <xf numFmtId="44" fontId="0" fillId="0" borderId="10" xfId="0" applyNumberForma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Fill="1" applyBorder="1" applyAlignment="1">
      <alignment horizontal="left"/>
    </xf>
    <xf numFmtId="43" fontId="0" fillId="0" borderId="10" xfId="0" applyNumberFormat="1" applyFill="1" applyBorder="1" applyAlignment="1">
      <alignment vertical="top" wrapText="1"/>
    </xf>
    <xf numFmtId="0" fontId="0" fillId="9" borderId="10" xfId="0" applyFill="1" applyBorder="1" applyAlignment="1">
      <alignment horizontal="left" vertical="top" wrapText="1"/>
    </xf>
    <xf numFmtId="0" fontId="0" fillId="9" borderId="10" xfId="0" applyFill="1" applyBorder="1" applyAlignment="1">
      <alignment horizontal="right"/>
    </xf>
    <xf numFmtId="44" fontId="0" fillId="9" borderId="10" xfId="0" applyNumberForma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3" fillId="9" borderId="10" xfId="0" applyFont="1" applyFill="1" applyBorder="1" applyAlignment="1">
      <alignment horizontal="left" vertical="top" wrapText="1"/>
    </xf>
    <xf numFmtId="0" fontId="0" fillId="9" borderId="10" xfId="0" applyNumberFormat="1" applyFill="1" applyBorder="1" applyAlignment="1">
      <alignment vertical="top" wrapText="1"/>
    </xf>
    <xf numFmtId="16" fontId="0" fillId="0" borderId="10" xfId="0" applyNumberFormat="1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justify" wrapText="1"/>
    </xf>
    <xf numFmtId="43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NumberFormat="1" applyFill="1" applyBorder="1" applyAlignment="1">
      <alignment horizontal="left" vertical="top" wrapText="1"/>
    </xf>
    <xf numFmtId="43" fontId="0" fillId="9" borderId="10" xfId="0" applyNumberFormat="1" applyFill="1" applyBorder="1" applyAlignment="1">
      <alignment vertical="top" wrapText="1"/>
    </xf>
    <xf numFmtId="43" fontId="0" fillId="9" borderId="10" xfId="0" applyNumberFormat="1" applyFill="1" applyBorder="1" applyAlignment="1">
      <alignment/>
    </xf>
    <xf numFmtId="43" fontId="0" fillId="0" borderId="0" xfId="0" applyNumberFormat="1" applyAlignment="1">
      <alignment horizontal="right"/>
    </xf>
    <xf numFmtId="0" fontId="3" fillId="25" borderId="10" xfId="0" applyFont="1" applyFill="1" applyBorder="1" applyAlignment="1">
      <alignment horizontal="left"/>
    </xf>
    <xf numFmtId="0" fontId="3" fillId="25" borderId="10" xfId="0" applyFont="1" applyFill="1" applyBorder="1" applyAlignment="1">
      <alignment horizontal="left" wrapText="1"/>
    </xf>
    <xf numFmtId="43" fontId="0" fillId="25" borderId="10" xfId="0" applyNumberFormat="1" applyFill="1" applyBorder="1" applyAlignment="1">
      <alignment/>
    </xf>
    <xf numFmtId="44" fontId="3" fillId="9" borderId="10" xfId="0" applyNumberFormat="1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" fontId="0" fillId="0" borderId="13" xfId="0" applyNumberFormat="1" applyFill="1" applyBorder="1" applyAlignment="1">
      <alignment horizontal="left" vertical="top" wrapText="1"/>
    </xf>
    <xf numFmtId="2" fontId="13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0" fontId="19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vertical="center" wrapText="1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 wrapText="1"/>
    </xf>
    <xf numFmtId="0" fontId="20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/>
    </xf>
    <xf numFmtId="0" fontId="20" fillId="0" borderId="14" xfId="0" applyFont="1" applyBorder="1" applyAlignment="1">
      <alignment horizontal="left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left"/>
    </xf>
    <xf numFmtId="0" fontId="20" fillId="0" borderId="0" xfId="0" applyFont="1" applyAlignment="1">
      <alignment wrapText="1"/>
    </xf>
    <xf numFmtId="0" fontId="23" fillId="0" borderId="0" xfId="0" applyFont="1" applyAlignment="1">
      <alignment horizontal="centerContinuous" vertical="center" wrapText="1"/>
    </xf>
    <xf numFmtId="0" fontId="23" fillId="0" borderId="0" xfId="0" applyFont="1" applyAlignment="1">
      <alignment horizontal="centerContinuous" wrapText="1"/>
    </xf>
    <xf numFmtId="2" fontId="22" fillId="0" borderId="0" xfId="0" applyNumberFormat="1" applyFont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/>
    </xf>
    <xf numFmtId="0" fontId="40" fillId="0" borderId="10" xfId="42" applyBorder="1" applyAlignment="1" applyProtection="1">
      <alignment/>
      <protection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 wrapText="1"/>
    </xf>
    <xf numFmtId="0" fontId="20" fillId="0" borderId="15" xfId="0" applyFont="1" applyBorder="1" applyAlignment="1">
      <alignment horizontal="left"/>
    </xf>
    <xf numFmtId="2" fontId="20" fillId="0" borderId="14" xfId="0" applyNumberFormat="1" applyFont="1" applyBorder="1" applyAlignment="1">
      <alignment horizontal="right"/>
    </xf>
    <xf numFmtId="2" fontId="20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/>
    </xf>
    <xf numFmtId="2" fontId="20" fillId="0" borderId="15" xfId="0" applyNumberFormat="1" applyFont="1" applyBorder="1" applyAlignment="1">
      <alignment horizontal="right"/>
    </xf>
    <xf numFmtId="0" fontId="20" fillId="0" borderId="14" xfId="0" applyFont="1" applyBorder="1" applyAlignment="1">
      <alignment vertical="center"/>
    </xf>
    <xf numFmtId="0" fontId="21" fillId="0" borderId="10" xfId="0" applyFont="1" applyBorder="1" applyAlignment="1">
      <alignment/>
    </xf>
    <xf numFmtId="2" fontId="21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 vertical="center"/>
    </xf>
    <xf numFmtId="2" fontId="20" fillId="0" borderId="10" xfId="0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2" fontId="2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9" fillId="0" borderId="0" xfId="48" applyAlignment="1">
      <alignment horizontal="center"/>
    </xf>
    <xf numFmtId="0" fontId="16" fillId="0" borderId="0" xfId="0" applyFont="1" applyAlignment="1">
      <alignment horizontal="center" wrapText="1"/>
    </xf>
    <xf numFmtId="0" fontId="9" fillId="3" borderId="5" xfId="47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5" fillId="0" borderId="0" xfId="42" applyFont="1" applyAlignment="1" applyProtection="1">
      <alignment horizontal="center"/>
      <protection/>
    </xf>
    <xf numFmtId="0" fontId="2" fillId="0" borderId="0" xfId="42" applyFont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NumberForma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0" fontId="17" fillId="9" borderId="10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0" borderId="10" xfId="0" applyFill="1" applyBorder="1" applyAlignment="1">
      <alignment horizontal="right" vertical="top" wrapText="1"/>
    </xf>
    <xf numFmtId="0" fontId="0" fillId="0" borderId="10" xfId="0" applyFill="1" applyBorder="1" applyAlignment="1">
      <alignment horizontal="right"/>
    </xf>
    <xf numFmtId="0" fontId="22" fillId="0" borderId="10" xfId="0" applyFont="1" applyBorder="1" applyAlignment="1">
      <alignment/>
    </xf>
    <xf numFmtId="2" fontId="22" fillId="0" borderId="10" xfId="0" applyNumberFormat="1" applyFont="1" applyBorder="1" applyAlignment="1">
      <alignment horizontal="left"/>
    </xf>
    <xf numFmtId="2" fontId="20" fillId="0" borderId="10" xfId="0" applyNumberFormat="1" applyFont="1" applyBorder="1" applyAlignment="1">
      <alignment horizontal="left"/>
    </xf>
    <xf numFmtId="0" fontId="20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9;&#1087;&#1080;&#1089;&#1072;&#1085;&#1080;&#1077;%20&#1084;&#1072;&#1090;&#1077;&#1088;&#1080;&#1072;&#1083;&#1086;&#107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3;&#1086;&#1076;&#1086;&#1074;&#1072;&#1085;&#1080;&#1077;%20&#1089;&#1088;&#1077;&#1076;&#1089;&#1090;&#1074;%20&#1087;&#1086;%20&#1101;&#1083;&#1077;&#1082;&#1090;&#1088;&#1086;&#1101;&#1085;&#1077;&#1088;&#1075;&#1080;&#1080;%20&#1087;&#1086;%20&#1078;&#1080;&#1083;&#1099;&#1084;%20&#1076;&#1086;&#1084;&#1072;&#1084;%20&#1074;%202011%20&#1075;&#1086;&#1076;&#1091;%20&#1089;&#1086;&#1075;&#1083;&#1072;&#1089;&#1085;&#1086;%20&#1074;&#1099;&#1089;&#1090;&#1072;&#1074;&#1083;&#1077;&#1085;&#1085;&#1099;&#1093;%20&#1089;&#1095;&#1077;&#1090;&#1086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&#1095;&#1080;&#1089;&#1083;&#1077;&#1085;&#1080;&#1103;%20&#1080;%20&#1087;&#1086;&#1089;&#1090;&#1091;&#1087;&#1083;&#1077;&#1085;&#1080;&#1103;%20&#1087;&#1083;&#1072;&#1090;&#1077;&#1078;&#1077;&#1081;%20&#1079;&#1072;%20&#1089;&#1086;&#1076;&#1077;&#1088;&#1078;&#1072;&#1085;&#1080;&#1077;%20&#1078;&#1080;&#1083;&#1100;&#1103;%20&#1079;&#1072;%203%20&#1082;&#1074;.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P43">
            <v>384876.44000000006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2">
          <cell r="R42">
            <v>1327545.62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AB43">
            <v>16115919.439999994</v>
          </cell>
          <cell r="AC43">
            <v>15762325.129999999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90" zoomScaleNormal="90" zoomScalePageLayoutView="0" workbookViewId="0" topLeftCell="A1">
      <selection activeCell="G4" sqref="G4"/>
    </sheetView>
  </sheetViews>
  <sheetFormatPr defaultColWidth="9.140625" defaultRowHeight="15"/>
  <cols>
    <col min="1" max="1" width="8.28125" style="0" customWidth="1"/>
    <col min="2" max="2" width="47.7109375" style="0" customWidth="1"/>
    <col min="3" max="3" width="37.28125" style="0" customWidth="1"/>
  </cols>
  <sheetData>
    <row r="1" spans="1:3" ht="15">
      <c r="A1" s="107"/>
      <c r="B1" s="107"/>
      <c r="C1" s="107"/>
    </row>
    <row r="2" spans="1:3" ht="14.25" customHeight="1">
      <c r="A2" s="107"/>
      <c r="B2" s="107"/>
      <c r="C2" s="107"/>
    </row>
    <row r="3" spans="1:3" ht="15">
      <c r="A3" s="4"/>
      <c r="B3" s="4"/>
      <c r="C3" s="4"/>
    </row>
    <row r="4" spans="1:3" ht="31.5" customHeight="1" thickBot="1">
      <c r="A4" s="108" t="s">
        <v>132</v>
      </c>
      <c r="B4" s="108"/>
      <c r="C4" s="108"/>
    </row>
    <row r="5" spans="1:4" ht="15">
      <c r="A5" s="109"/>
      <c r="B5" s="109"/>
      <c r="C5" s="109"/>
      <c r="D5" s="12"/>
    </row>
    <row r="7" spans="1:3" ht="36" customHeight="1">
      <c r="A7" s="110" t="s">
        <v>133</v>
      </c>
      <c r="B7" s="110"/>
      <c r="C7" s="110"/>
    </row>
    <row r="9" spans="1:3" ht="15">
      <c r="A9" s="6" t="s">
        <v>7</v>
      </c>
      <c r="B9" s="6" t="s">
        <v>76</v>
      </c>
      <c r="C9" s="6" t="s">
        <v>75</v>
      </c>
    </row>
    <row r="10" spans="1:3" ht="15">
      <c r="A10" s="6">
        <v>1</v>
      </c>
      <c r="B10" s="6">
        <v>2</v>
      </c>
      <c r="C10" s="6">
        <v>3</v>
      </c>
    </row>
    <row r="11" spans="1:5" ht="15">
      <c r="A11" s="7" t="s">
        <v>72</v>
      </c>
      <c r="B11" s="8" t="s">
        <v>73</v>
      </c>
      <c r="C11" s="13" t="s">
        <v>134</v>
      </c>
      <c r="E11" s="9"/>
    </row>
    <row r="12" spans="1:3" ht="15">
      <c r="A12" s="7" t="s">
        <v>14</v>
      </c>
      <c r="B12" s="8" t="s">
        <v>100</v>
      </c>
      <c r="C12" s="13" t="s">
        <v>134</v>
      </c>
    </row>
    <row r="13" spans="1:5" ht="15">
      <c r="A13" s="7" t="s">
        <v>18</v>
      </c>
      <c r="B13" s="8" t="s">
        <v>101</v>
      </c>
      <c r="C13" s="13" t="s">
        <v>135</v>
      </c>
      <c r="E13" s="2"/>
    </row>
    <row r="14" spans="1:5" ht="15">
      <c r="A14" s="7" t="s">
        <v>20</v>
      </c>
      <c r="B14" s="8" t="s">
        <v>102</v>
      </c>
      <c r="C14" s="13" t="s">
        <v>134</v>
      </c>
      <c r="E14" s="2"/>
    </row>
    <row r="15" spans="1:3" ht="15">
      <c r="A15" s="7" t="s">
        <v>23</v>
      </c>
      <c r="B15" s="8" t="s">
        <v>103</v>
      </c>
      <c r="C15" s="13" t="s">
        <v>134</v>
      </c>
    </row>
    <row r="16" spans="1:3" ht="15">
      <c r="A16" s="7" t="s">
        <v>28</v>
      </c>
      <c r="B16" s="8" t="s">
        <v>104</v>
      </c>
      <c r="C16" s="13" t="s">
        <v>134</v>
      </c>
    </row>
    <row r="17" spans="1:3" ht="15">
      <c r="A17" s="7" t="s">
        <v>29</v>
      </c>
      <c r="B17" s="83" t="s">
        <v>272</v>
      </c>
      <c r="C17" s="13" t="s">
        <v>134</v>
      </c>
    </row>
    <row r="18" spans="1:3" ht="15">
      <c r="A18" s="7" t="s">
        <v>30</v>
      </c>
      <c r="B18" s="8" t="s">
        <v>74</v>
      </c>
      <c r="C18" s="13" t="s">
        <v>134</v>
      </c>
    </row>
    <row r="19" spans="1:3" ht="15">
      <c r="A19" s="7" t="s">
        <v>31</v>
      </c>
      <c r="B19" s="8" t="s">
        <v>105</v>
      </c>
      <c r="C19" s="13" t="s">
        <v>134</v>
      </c>
    </row>
    <row r="20" spans="1:3" ht="15">
      <c r="A20" s="7" t="s">
        <v>77</v>
      </c>
      <c r="B20" s="8" t="s">
        <v>106</v>
      </c>
      <c r="C20" s="5" t="s">
        <v>135</v>
      </c>
    </row>
    <row r="21" spans="1:3" ht="15">
      <c r="A21" s="7" t="s">
        <v>78</v>
      </c>
      <c r="B21" s="8" t="s">
        <v>107</v>
      </c>
      <c r="C21" s="5" t="s">
        <v>135</v>
      </c>
    </row>
    <row r="22" spans="1:3" ht="15">
      <c r="A22" s="7" t="s">
        <v>79</v>
      </c>
      <c r="B22" s="8" t="s">
        <v>108</v>
      </c>
      <c r="C22" s="5" t="s">
        <v>135</v>
      </c>
    </row>
    <row r="23" spans="1:3" ht="15">
      <c r="A23" s="7" t="s">
        <v>80</v>
      </c>
      <c r="B23" s="8" t="s">
        <v>109</v>
      </c>
      <c r="C23" s="5" t="s">
        <v>135</v>
      </c>
    </row>
    <row r="24" spans="1:3" ht="15">
      <c r="A24" s="7" t="s">
        <v>81</v>
      </c>
      <c r="B24" s="8" t="s">
        <v>110</v>
      </c>
      <c r="C24" s="5" t="s">
        <v>135</v>
      </c>
    </row>
    <row r="25" spans="1:3" ht="15">
      <c r="A25" s="7" t="s">
        <v>82</v>
      </c>
      <c r="B25" s="8" t="s">
        <v>111</v>
      </c>
      <c r="C25" s="5" t="s">
        <v>135</v>
      </c>
    </row>
    <row r="26" spans="1:3" ht="15">
      <c r="A26" s="7" t="s">
        <v>83</v>
      </c>
      <c r="B26" s="8" t="s">
        <v>112</v>
      </c>
      <c r="C26" s="5" t="s">
        <v>135</v>
      </c>
    </row>
    <row r="27" spans="1:3" ht="15">
      <c r="A27" s="7" t="s">
        <v>84</v>
      </c>
      <c r="B27" s="8" t="s">
        <v>113</v>
      </c>
      <c r="C27" s="5" t="s">
        <v>135</v>
      </c>
    </row>
    <row r="28" spans="1:3" ht="15">
      <c r="A28" s="7" t="s">
        <v>85</v>
      </c>
      <c r="B28" s="8" t="s">
        <v>114</v>
      </c>
      <c r="C28" s="13" t="s">
        <v>134</v>
      </c>
    </row>
    <row r="29" spans="1:3" ht="15">
      <c r="A29" s="7" t="s">
        <v>86</v>
      </c>
      <c r="B29" s="8" t="s">
        <v>115</v>
      </c>
      <c r="C29" s="13" t="s">
        <v>134</v>
      </c>
    </row>
    <row r="30" spans="1:3" ht="15">
      <c r="A30" s="7" t="s">
        <v>87</v>
      </c>
      <c r="B30" s="8" t="s">
        <v>116</v>
      </c>
      <c r="C30" s="13" t="s">
        <v>134</v>
      </c>
    </row>
    <row r="31" spans="1:3" ht="15">
      <c r="A31" s="7" t="s">
        <v>88</v>
      </c>
      <c r="B31" s="8" t="s">
        <v>117</v>
      </c>
      <c r="C31" s="5" t="s">
        <v>135</v>
      </c>
    </row>
    <row r="32" spans="1:3" ht="15">
      <c r="A32" s="7" t="s">
        <v>89</v>
      </c>
      <c r="B32" s="8" t="s">
        <v>118</v>
      </c>
      <c r="C32" s="13" t="s">
        <v>134</v>
      </c>
    </row>
    <row r="33" spans="1:3" ht="15">
      <c r="A33" s="7" t="s">
        <v>90</v>
      </c>
      <c r="B33" s="8" t="s">
        <v>119</v>
      </c>
      <c r="C33" s="5" t="s">
        <v>135</v>
      </c>
    </row>
    <row r="34" spans="1:3" ht="15">
      <c r="A34" s="7" t="s">
        <v>91</v>
      </c>
      <c r="B34" s="8" t="s">
        <v>120</v>
      </c>
      <c r="C34" s="5" t="s">
        <v>135</v>
      </c>
    </row>
    <row r="35" spans="1:3" ht="15">
      <c r="A35" s="7" t="s">
        <v>92</v>
      </c>
      <c r="B35" s="8" t="s">
        <v>121</v>
      </c>
      <c r="C35" s="13" t="s">
        <v>134</v>
      </c>
    </row>
    <row r="36" spans="1:3" ht="15">
      <c r="A36" s="7" t="s">
        <v>93</v>
      </c>
      <c r="B36" s="8" t="s">
        <v>122</v>
      </c>
      <c r="C36" s="13" t="s">
        <v>134</v>
      </c>
    </row>
    <row r="37" spans="1:3" ht="15">
      <c r="A37" s="7" t="s">
        <v>94</v>
      </c>
      <c r="B37" s="8" t="s">
        <v>123</v>
      </c>
      <c r="C37" s="5" t="s">
        <v>135</v>
      </c>
    </row>
    <row r="38" spans="1:3" ht="15">
      <c r="A38" s="7" t="s">
        <v>95</v>
      </c>
      <c r="B38" s="8" t="s">
        <v>124</v>
      </c>
      <c r="C38" s="13" t="s">
        <v>134</v>
      </c>
    </row>
    <row r="39" spans="1:3" ht="15">
      <c r="A39" s="7" t="s">
        <v>96</v>
      </c>
      <c r="B39" s="8" t="s">
        <v>125</v>
      </c>
      <c r="C39" s="5" t="s">
        <v>135</v>
      </c>
    </row>
    <row r="40" spans="1:3" ht="15">
      <c r="A40" s="7" t="s">
        <v>97</v>
      </c>
      <c r="B40" s="8" t="s">
        <v>126</v>
      </c>
      <c r="C40" s="5" t="s">
        <v>135</v>
      </c>
    </row>
    <row r="41" spans="1:3" ht="15">
      <c r="A41" s="7" t="s">
        <v>98</v>
      </c>
      <c r="B41" s="8" t="s">
        <v>127</v>
      </c>
      <c r="C41" s="5" t="s">
        <v>135</v>
      </c>
    </row>
    <row r="42" spans="1:3" ht="15">
      <c r="A42" s="7" t="s">
        <v>99</v>
      </c>
      <c r="B42" s="8" t="s">
        <v>128</v>
      </c>
      <c r="C42" s="13" t="s">
        <v>134</v>
      </c>
    </row>
    <row r="43" spans="1:3" ht="15">
      <c r="A43" s="7">
        <v>33</v>
      </c>
      <c r="B43" s="8" t="s">
        <v>268</v>
      </c>
      <c r="C43" s="13" t="s">
        <v>134</v>
      </c>
    </row>
    <row r="44" spans="1:3" ht="15">
      <c r="A44" s="81"/>
      <c r="B44" s="83" t="s">
        <v>279</v>
      </c>
      <c r="C44" s="82"/>
    </row>
    <row r="45" spans="1:3" ht="15">
      <c r="A45" s="106" t="s">
        <v>136</v>
      </c>
      <c r="B45" s="106"/>
      <c r="C45" s="106"/>
    </row>
    <row r="47" spans="1:3" ht="15">
      <c r="A47" s="5">
        <v>1</v>
      </c>
      <c r="B47" s="8" t="s">
        <v>137</v>
      </c>
      <c r="C47" s="5" t="s">
        <v>192</v>
      </c>
    </row>
    <row r="48" spans="1:3" ht="15">
      <c r="A48" s="5">
        <v>2</v>
      </c>
      <c r="B48" s="8" t="s">
        <v>138</v>
      </c>
      <c r="C48" s="5" t="s">
        <v>192</v>
      </c>
    </row>
    <row r="49" spans="1:3" ht="15">
      <c r="A49" s="5">
        <v>3</v>
      </c>
      <c r="B49" s="8" t="s">
        <v>139</v>
      </c>
      <c r="C49" s="5" t="s">
        <v>192</v>
      </c>
    </row>
    <row r="50" spans="1:3" ht="15">
      <c r="A50" s="5">
        <v>4</v>
      </c>
      <c r="B50" s="8" t="s">
        <v>140</v>
      </c>
      <c r="C50" s="5" t="s">
        <v>192</v>
      </c>
    </row>
    <row r="51" spans="1:3" ht="15">
      <c r="A51" s="5">
        <v>5</v>
      </c>
      <c r="B51" s="8" t="s">
        <v>141</v>
      </c>
      <c r="C51" s="5" t="s">
        <v>156</v>
      </c>
    </row>
    <row r="52" spans="1:3" ht="15">
      <c r="A52" s="5">
        <v>6</v>
      </c>
      <c r="B52" s="8" t="s">
        <v>142</v>
      </c>
      <c r="C52" s="5" t="s">
        <v>192</v>
      </c>
    </row>
    <row r="53" spans="1:3" ht="15">
      <c r="A53" s="5">
        <v>7</v>
      </c>
      <c r="B53" s="8" t="s">
        <v>143</v>
      </c>
      <c r="C53" s="5" t="s">
        <v>192</v>
      </c>
    </row>
  </sheetData>
  <sheetProtection/>
  <mergeCells count="5">
    <mergeCell ref="A45:C45"/>
    <mergeCell ref="A1:C2"/>
    <mergeCell ref="A4:C4"/>
    <mergeCell ref="A5:C5"/>
    <mergeCell ref="A7:C7"/>
  </mergeCells>
  <hyperlinks>
    <hyperlink ref="B11" location="'1-й Индустриальный пер. д.12'!A1" display="'1-й Индустриальный пер. д.12'"/>
    <hyperlink ref="B12" location="'Бронная ул. д.13 корп.1'!A1" display="'Бронная ул. д.13 корп.1"/>
    <hyperlink ref="B13" location="'Бронная ул. д.14'!A1" display="'Бронная ул. д.14"/>
    <hyperlink ref="B14" location="'Народный бульвар.д.4'!A1" display="'Народный бульвар.д.4"/>
    <hyperlink ref="B15" location="'Магистральная ул.д.8 корп.1'!A1" display="'Магистральная ул.д.8 корп.1"/>
    <hyperlink ref="B16" location="'Магистральная ул.д.13.корп.3'!A1" display="'Магистральная ул.д.13.корп.3"/>
    <hyperlink ref="B18" location="'Магистральная ул. д.19'!A1" display="'Магистральная ул. д.19"/>
    <hyperlink ref="B19" location="'Магистральная ул.д.20'!A1" display="'Магистральная ул.д.20"/>
    <hyperlink ref="B20" location="'Культуры ул.д.1 корп.14'!A1" display="'Культуры ул.д.1 корп.14"/>
    <hyperlink ref="B21" location="'Культуры ул.д.5'!A1" display="'Культуры ул.д.5"/>
    <hyperlink ref="B22" location="'Культуры ул.д.7'!A1" display="'Культуры ул.д.7"/>
    <hyperlink ref="B23" location="'Культуры ул.д.9 корп.15'!A1" display="'Культуры ул.д.9 корп.15"/>
    <hyperlink ref="B24" location="'Культуры ул.д.10.корп.11'!A1" display="'Культуры ул.д.10.корп.11'!A1"/>
    <hyperlink ref="B25" location="'Октябрьская ул.д.31 корп.1'!A1" display="'Октябрьская ул.д.31 корп.1"/>
    <hyperlink ref="B26" location="'Октябрьская ул.д.32 корп.16'!A1" display="'Октябрьская ул.д.32 корп.16"/>
    <hyperlink ref="B27" location="'Октябрьская ул.д.34'!A1" display="'Октябрьская ул.д.34"/>
    <hyperlink ref="B28" location="'Октябрьская ул.д.37&quot;а&quot;'!A1" display="'Октябрьская ул.д.37&quot;а&quot;"/>
    <hyperlink ref="B29" location="'Октябрьская ул.д.37 корп.1'!A1" display="'Октябрьская ул.д.37 корп.1"/>
    <hyperlink ref="B30" location="'Октябрьская ул.д.37 корп.2'!A1" display="'Октябрьская ул.д.37 корп.2"/>
    <hyperlink ref="B31" location="'Октябрьская ул.д.38'!A1" display="'Октябрьская ул.д.38"/>
    <hyperlink ref="B32" location="'Октябрьская ул.д.39'!A1" display="'Октябрьская ул.д.39"/>
    <hyperlink ref="B33" location="'Октябрьская ул.д.40 корп.17'!A1" display="'Октябрьская ул.д.40 корп.17"/>
    <hyperlink ref="B34" location="'Октябрьская ул.д.49 корп.1'!A1" display="'Октябрьская ул.д.49 корп.1"/>
    <hyperlink ref="B35" location="'Октябрьская ул.д.52'!A1" display="'Октябрьская ул.д.52"/>
    <hyperlink ref="B36" location="'Октябрьская ул.д.56'!A1" display="'Октябрьская ул.д.56"/>
    <hyperlink ref="B37" location="'Энгельса ул.д.31'!A1" display="'Энгельса ул.д.31"/>
    <hyperlink ref="B38" location="'Энгельса ул.д.35 корп.7'!A1" display="'Энгельса ул.д.35 корп.7"/>
    <hyperlink ref="B39" location="'Энгельса ул.д.43'!A1" display="'Энгельса ул.д.43"/>
    <hyperlink ref="B40" location="'Энгельса ул.д.47'!A1" display="'Энгельса ул.д.47"/>
    <hyperlink ref="B41" location="'Энгельса ул.д.51'!A1" display="'Энгельса ул.д.51"/>
    <hyperlink ref="B42" location="'Энгельса ул.д.53'!A1" display="'Энгельса ул.д.53"/>
    <hyperlink ref="B47" location="'Октябрьская ул.д.58'!A1" display="'Октябрьская ул.д.58"/>
    <hyperlink ref="B48" location="'Октябрьская ул.д.60'!A1" display="'Октябрьская ул.д.60"/>
    <hyperlink ref="B49" location="'Магистральная ул.д.13'!A1" display="'Магистральная ул.д.13"/>
    <hyperlink ref="B50" location="'Магистральная ул.д.15'!A1" display="'Магистральная ул.д.15"/>
    <hyperlink ref="B51" location="'Магистральная ул.д.17'!A1" display="'Магистральная ул.д.17"/>
    <hyperlink ref="B52" location="'Новикова-Прибоя ул.д.24 корп.1'!A1" display="'Новикова-Прибоя ул.д.24 корп.1"/>
    <hyperlink ref="B53" location="'Новикова -Прибоя ул.д.24 корп.2'!A1" display="'Новикова -Прибоя ул.д.24 корп.2"/>
    <hyperlink ref="B43" location="'Бронная ул. 20 корп. 1'!R1C1" display="Бронная ул. 20 корп. 1"/>
    <hyperlink ref="B17" location="'Магистральная ул.д.16'!R1C1" display="Магистральная 16"/>
    <hyperlink ref="B44" location="'Октябрьская ул. д. 33'!A1" display="Октябрьская ул. д. 33"/>
  </hyperlinks>
  <printOptions/>
  <pageMargins left="0.7" right="0.7" top="0.75" bottom="0.75" header="0.3" footer="0.3"/>
  <pageSetup horizontalDpi="600" verticalDpi="600" orientation="portrait" paperSize="9" scale="93" r:id="rId1"/>
  <colBreaks count="1" manualBreakCount="1">
    <brk id="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G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28125" style="1" customWidth="1"/>
    <col min="2" max="2" width="73.421875" style="0" customWidth="1"/>
    <col min="3" max="3" width="13.7109375" style="10" customWidth="1"/>
    <col min="4" max="4" width="29.710937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271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7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</row>
    <row r="9" spans="1:7" ht="15.75" thickBot="1">
      <c r="A9" s="64" t="s">
        <v>200</v>
      </c>
      <c r="B9" s="66" t="s">
        <v>281</v>
      </c>
      <c r="C9" s="95"/>
      <c r="D9" s="64"/>
      <c r="E9" s="16"/>
      <c r="F9" s="16"/>
      <c r="G9" s="16"/>
    </row>
    <row r="10" spans="1:7" ht="15">
      <c r="A10" s="96"/>
      <c r="B10" s="68" t="s">
        <v>201</v>
      </c>
      <c r="C10" s="96" t="s">
        <v>202</v>
      </c>
      <c r="D10" s="97">
        <v>31919.99</v>
      </c>
      <c r="E10" s="16"/>
      <c r="F10" s="16"/>
      <c r="G10" s="16"/>
    </row>
    <row r="11" spans="1:7" ht="15">
      <c r="A11" s="96"/>
      <c r="B11" s="68" t="s">
        <v>282</v>
      </c>
      <c r="C11" s="96" t="s">
        <v>202</v>
      </c>
      <c r="D11" s="97">
        <v>7941.37</v>
      </c>
      <c r="E11" s="16"/>
      <c r="F11" s="16"/>
      <c r="G11" s="16"/>
    </row>
    <row r="12" spans="1:7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</row>
    <row r="13" spans="1:7" ht="15">
      <c r="A13" s="96"/>
      <c r="B13" s="68" t="s">
        <v>204</v>
      </c>
      <c r="C13" s="96" t="s">
        <v>202</v>
      </c>
      <c r="D13" s="97">
        <v>34576.28</v>
      </c>
      <c r="E13" s="16"/>
      <c r="F13" s="16"/>
      <c r="G13" s="16"/>
    </row>
    <row r="14" spans="1:7" ht="15">
      <c r="A14" s="96"/>
      <c r="B14" s="68" t="s">
        <v>205</v>
      </c>
      <c r="C14" s="96" t="s">
        <v>202</v>
      </c>
      <c r="D14" s="97">
        <v>41710.93</v>
      </c>
      <c r="E14" s="16"/>
      <c r="F14" s="16"/>
      <c r="G14" s="16"/>
    </row>
    <row r="15" spans="1:7" ht="26.25">
      <c r="A15" s="96"/>
      <c r="B15" s="68" t="s">
        <v>283</v>
      </c>
      <c r="C15" s="96" t="s">
        <v>202</v>
      </c>
      <c r="D15" s="97">
        <v>4188.03</v>
      </c>
      <c r="E15" s="16"/>
      <c r="F15" s="16"/>
      <c r="G15" s="16"/>
    </row>
    <row r="16" spans="1:7" ht="15">
      <c r="A16" s="96"/>
      <c r="B16" s="68" t="s">
        <v>284</v>
      </c>
      <c r="C16" s="96" t="s">
        <v>202</v>
      </c>
      <c r="D16" s="97">
        <v>65806.8</v>
      </c>
      <c r="E16" s="16"/>
      <c r="F16" s="16"/>
      <c r="G16" s="16"/>
    </row>
    <row r="17" spans="1:7" ht="15.75" thickBot="1">
      <c r="A17" s="71"/>
      <c r="B17" s="69" t="s">
        <v>13</v>
      </c>
      <c r="C17" s="98" t="s">
        <v>202</v>
      </c>
      <c r="D17" s="99">
        <v>186143.4</v>
      </c>
      <c r="E17" s="16"/>
      <c r="F17" s="16"/>
      <c r="G17" s="16"/>
    </row>
    <row r="18" spans="1:7" ht="15.75" thickBot="1">
      <c r="A18" s="64" t="s">
        <v>206</v>
      </c>
      <c r="B18" s="66" t="s">
        <v>285</v>
      </c>
      <c r="C18" s="95"/>
      <c r="D18" s="64"/>
      <c r="E18" s="16"/>
      <c r="F18" s="16"/>
      <c r="G18" s="16"/>
    </row>
    <row r="19" spans="1:7" ht="15">
      <c r="A19" s="96"/>
      <c r="B19" s="68" t="s">
        <v>207</v>
      </c>
      <c r="C19" s="96" t="s">
        <v>202</v>
      </c>
      <c r="D19" s="97">
        <v>111233.98</v>
      </c>
      <c r="E19" s="16"/>
      <c r="F19" s="16"/>
      <c r="G19" s="16"/>
    </row>
    <row r="20" spans="1:7" ht="15">
      <c r="A20" s="96"/>
      <c r="B20" s="68" t="s">
        <v>208</v>
      </c>
      <c r="C20" s="96" t="s">
        <v>202</v>
      </c>
      <c r="D20" s="97">
        <v>25442.68</v>
      </c>
      <c r="E20" s="16"/>
      <c r="F20" s="16"/>
      <c r="G20" s="16"/>
    </row>
    <row r="21" spans="1:7" ht="15">
      <c r="A21" s="96"/>
      <c r="B21" s="68" t="s">
        <v>210</v>
      </c>
      <c r="C21" s="96" t="s">
        <v>202</v>
      </c>
      <c r="D21" s="67" t="s">
        <v>209</v>
      </c>
      <c r="E21" s="16"/>
      <c r="F21" s="16"/>
      <c r="G21" s="16"/>
    </row>
    <row r="22" spans="1:7" ht="15">
      <c r="A22" s="96"/>
      <c r="B22" s="68" t="s">
        <v>286</v>
      </c>
      <c r="C22" s="96" t="s">
        <v>202</v>
      </c>
      <c r="D22" s="97">
        <v>23100.61</v>
      </c>
      <c r="E22" s="16"/>
      <c r="F22" s="16"/>
      <c r="G22" s="16"/>
    </row>
    <row r="23" spans="1:7" ht="15.75" thickBot="1">
      <c r="A23" s="71"/>
      <c r="B23" s="69" t="s">
        <v>13</v>
      </c>
      <c r="C23" s="98" t="s">
        <v>202</v>
      </c>
      <c r="D23" s="99">
        <v>159777.27</v>
      </c>
      <c r="E23" s="16"/>
      <c r="F23" s="16"/>
      <c r="G23" s="16"/>
    </row>
    <row r="24" spans="1:7" ht="15.75" thickBot="1">
      <c r="A24" s="64" t="s">
        <v>211</v>
      </c>
      <c r="B24" s="66" t="s">
        <v>287</v>
      </c>
      <c r="C24" s="95"/>
      <c r="D24" s="64"/>
      <c r="E24" s="16"/>
      <c r="F24" s="16"/>
      <c r="G24" s="16"/>
    </row>
    <row r="25" spans="1:7" ht="15">
      <c r="A25" s="96"/>
      <c r="B25" s="68" t="s">
        <v>212</v>
      </c>
      <c r="C25" s="96" t="s">
        <v>202</v>
      </c>
      <c r="D25" s="97">
        <v>85443.85</v>
      </c>
      <c r="E25" s="16"/>
      <c r="F25" s="16"/>
      <c r="G25" s="16"/>
    </row>
    <row r="26" spans="1:7" ht="15">
      <c r="A26" s="96"/>
      <c r="B26" s="68" t="s">
        <v>213</v>
      </c>
      <c r="C26" s="96" t="s">
        <v>202</v>
      </c>
      <c r="D26" s="97">
        <v>56439.42</v>
      </c>
      <c r="E26" s="16"/>
      <c r="F26" s="16"/>
      <c r="G26" s="16"/>
    </row>
    <row r="27" spans="1:7" ht="15">
      <c r="A27" s="96"/>
      <c r="B27" s="68" t="s">
        <v>179</v>
      </c>
      <c r="C27" s="96" t="s">
        <v>202</v>
      </c>
      <c r="D27" s="67" t="s">
        <v>209</v>
      </c>
      <c r="E27" s="16"/>
      <c r="F27" s="16"/>
      <c r="G27" s="16"/>
    </row>
    <row r="28" spans="1:7" ht="15">
      <c r="A28" s="96"/>
      <c r="B28" s="68" t="s">
        <v>288</v>
      </c>
      <c r="C28" s="96" t="s">
        <v>202</v>
      </c>
      <c r="D28" s="97">
        <v>26842.36</v>
      </c>
      <c r="E28" s="16"/>
      <c r="F28" s="16"/>
      <c r="G28" s="16"/>
    </row>
    <row r="29" spans="1:7" ht="15">
      <c r="A29" s="96"/>
      <c r="B29" s="68" t="s">
        <v>289</v>
      </c>
      <c r="C29" s="96" t="s">
        <v>202</v>
      </c>
      <c r="D29" s="97">
        <v>1883.3</v>
      </c>
      <c r="E29" s="16"/>
      <c r="F29" s="16"/>
      <c r="G29" s="16"/>
    </row>
    <row r="30" spans="1:7" ht="15.75" thickBot="1">
      <c r="A30" s="71"/>
      <c r="B30" s="69" t="s">
        <v>13</v>
      </c>
      <c r="C30" s="98" t="s">
        <v>202</v>
      </c>
      <c r="D30" s="99">
        <v>170608.94</v>
      </c>
      <c r="E30" s="16"/>
      <c r="F30" s="16"/>
      <c r="G30" s="16"/>
    </row>
    <row r="31" spans="1:7" ht="15.75" thickBot="1">
      <c r="A31" s="64" t="s">
        <v>216</v>
      </c>
      <c r="B31" s="66" t="s">
        <v>290</v>
      </c>
      <c r="C31" s="95"/>
      <c r="D31" s="64"/>
      <c r="E31" s="16"/>
      <c r="F31" s="16"/>
      <c r="G31" s="16"/>
    </row>
    <row r="32" spans="1:7" ht="15">
      <c r="A32" s="96"/>
      <c r="B32" s="68" t="s">
        <v>214</v>
      </c>
      <c r="C32" s="96" t="s">
        <v>202</v>
      </c>
      <c r="D32" s="97">
        <v>264377.2</v>
      </c>
      <c r="E32" s="16"/>
      <c r="F32" s="16"/>
      <c r="G32" s="16"/>
    </row>
    <row r="33" spans="1:7" ht="15">
      <c r="A33" s="96"/>
      <c r="B33" s="68" t="s">
        <v>215</v>
      </c>
      <c r="C33" s="96" t="s">
        <v>202</v>
      </c>
      <c r="D33" s="97">
        <v>16020</v>
      </c>
      <c r="E33" s="16"/>
      <c r="F33" s="16"/>
      <c r="G33" s="16"/>
    </row>
    <row r="34" spans="1:7" ht="15.75" thickBot="1">
      <c r="A34" s="71"/>
      <c r="B34" s="69" t="s">
        <v>13</v>
      </c>
      <c r="C34" s="98" t="s">
        <v>202</v>
      </c>
      <c r="D34" s="99">
        <v>280397.2</v>
      </c>
      <c r="E34" s="16"/>
      <c r="F34" s="16"/>
      <c r="G34" s="16"/>
    </row>
    <row r="35" spans="1:7" ht="15.75" thickBot="1">
      <c r="A35" s="64" t="s">
        <v>218</v>
      </c>
      <c r="B35" s="66" t="s">
        <v>291</v>
      </c>
      <c r="C35" s="95"/>
      <c r="D35" s="64"/>
      <c r="E35" s="16"/>
      <c r="F35" s="16"/>
      <c r="G35" s="16"/>
    </row>
    <row r="36" spans="1:7" ht="15">
      <c r="A36" s="96"/>
      <c r="B36" s="68" t="s">
        <v>209</v>
      </c>
      <c r="C36" s="96" t="s">
        <v>202</v>
      </c>
      <c r="D36" s="97">
        <v>31233</v>
      </c>
      <c r="E36" s="16"/>
      <c r="F36" s="16"/>
      <c r="G36" s="16"/>
    </row>
    <row r="37" spans="1:7" ht="15.75" thickBot="1">
      <c r="A37" s="71"/>
      <c r="B37" s="69" t="s">
        <v>13</v>
      </c>
      <c r="C37" s="98" t="s">
        <v>202</v>
      </c>
      <c r="D37" s="99">
        <v>31233</v>
      </c>
      <c r="E37" s="16"/>
      <c r="F37" s="16"/>
      <c r="G37" s="16"/>
    </row>
    <row r="38" spans="1:7" ht="15.75" thickBot="1">
      <c r="A38" s="64" t="s">
        <v>220</v>
      </c>
      <c r="B38" s="66" t="s">
        <v>292</v>
      </c>
      <c r="C38" s="95"/>
      <c r="D38" s="64"/>
      <c r="E38" s="16"/>
      <c r="F38" s="16"/>
      <c r="G38" s="16"/>
    </row>
    <row r="39" spans="1:7" ht="15">
      <c r="A39" s="96"/>
      <c r="B39" s="68" t="s">
        <v>219</v>
      </c>
      <c r="C39" s="96" t="s">
        <v>202</v>
      </c>
      <c r="D39" s="97">
        <v>77446.01</v>
      </c>
      <c r="E39" s="16"/>
      <c r="F39" s="16"/>
      <c r="G39" s="16"/>
    </row>
    <row r="40" spans="1:7" ht="15">
      <c r="A40" s="96"/>
      <c r="B40" s="68" t="s">
        <v>221</v>
      </c>
      <c r="C40" s="96" t="s">
        <v>202</v>
      </c>
      <c r="D40" s="97">
        <v>27923.47</v>
      </c>
      <c r="E40" s="16"/>
      <c r="F40" s="16"/>
      <c r="G40" s="16"/>
    </row>
    <row r="41" spans="1:7" ht="15.75" thickBot="1">
      <c r="A41" s="71"/>
      <c r="B41" s="69" t="s">
        <v>13</v>
      </c>
      <c r="C41" s="98" t="s">
        <v>202</v>
      </c>
      <c r="D41" s="99">
        <v>105369.48</v>
      </c>
      <c r="E41" s="16"/>
      <c r="F41" s="16"/>
      <c r="G41" s="16"/>
    </row>
    <row r="42" spans="1:7" ht="15.75" thickBot="1">
      <c r="A42" s="64" t="s">
        <v>222</v>
      </c>
      <c r="B42" s="66" t="s">
        <v>167</v>
      </c>
      <c r="C42" s="95"/>
      <c r="D42" s="64"/>
      <c r="E42" s="16"/>
      <c r="F42" s="16"/>
      <c r="G42" s="16"/>
    </row>
    <row r="43" spans="1:7" ht="15">
      <c r="A43" s="96"/>
      <c r="B43" s="68" t="s">
        <v>209</v>
      </c>
      <c r="C43" s="96" t="s">
        <v>202</v>
      </c>
      <c r="D43" s="97">
        <v>274397.94</v>
      </c>
      <c r="E43" s="16"/>
      <c r="F43" s="16"/>
      <c r="G43" s="16"/>
    </row>
    <row r="44" spans="1:7" ht="15.75" thickBot="1">
      <c r="A44" s="71"/>
      <c r="B44" s="69" t="s">
        <v>13</v>
      </c>
      <c r="C44" s="98" t="s">
        <v>202</v>
      </c>
      <c r="D44" s="99">
        <v>274397.94</v>
      </c>
      <c r="E44" s="16"/>
      <c r="F44" s="16"/>
      <c r="G44" s="16"/>
    </row>
    <row r="45" spans="1:7" ht="15.75" thickBot="1">
      <c r="A45" s="64" t="s">
        <v>223</v>
      </c>
      <c r="B45" s="66" t="s">
        <v>293</v>
      </c>
      <c r="C45" s="95"/>
      <c r="D45" s="64"/>
      <c r="E45" s="16"/>
      <c r="F45" s="16"/>
      <c r="G45" s="16"/>
    </row>
    <row r="46" spans="1:7" ht="15">
      <c r="A46" s="96"/>
      <c r="B46" s="68" t="s">
        <v>209</v>
      </c>
      <c r="C46" s="96" t="s">
        <v>202</v>
      </c>
      <c r="D46" s="67" t="s">
        <v>209</v>
      </c>
      <c r="E46" s="16"/>
      <c r="F46" s="16"/>
      <c r="G46" s="16"/>
    </row>
    <row r="47" spans="1:7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  <c r="G47" s="16"/>
    </row>
    <row r="48" spans="1:7" ht="15.75" thickBot="1">
      <c r="A48" s="64" t="s">
        <v>223</v>
      </c>
      <c r="B48" s="66" t="s">
        <v>226</v>
      </c>
      <c r="C48" s="74" t="s">
        <v>202</v>
      </c>
      <c r="D48" s="90">
        <v>1207927.22</v>
      </c>
      <c r="E48" s="16"/>
      <c r="F48" s="16"/>
      <c r="G48" s="16"/>
    </row>
    <row r="49" spans="1:7" ht="15.75" thickBot="1">
      <c r="A49" s="71" t="s">
        <v>224</v>
      </c>
      <c r="B49" s="72" t="s">
        <v>294</v>
      </c>
      <c r="C49" s="73" t="s">
        <v>202</v>
      </c>
      <c r="D49" s="91">
        <f>D48*10%</f>
        <v>120792.72200000001</v>
      </c>
      <c r="E49" s="16"/>
      <c r="F49" s="16"/>
      <c r="G49" s="16"/>
    </row>
    <row r="50" spans="1:7" ht="15.75" thickBot="1">
      <c r="A50" s="64" t="s">
        <v>225</v>
      </c>
      <c r="B50" s="66" t="s">
        <v>217</v>
      </c>
      <c r="C50" s="74" t="s">
        <v>202</v>
      </c>
      <c r="D50" s="90">
        <f>D48+D49</f>
        <v>1328719.942</v>
      </c>
      <c r="E50" s="16"/>
      <c r="F50" s="16"/>
      <c r="G50" s="16"/>
    </row>
    <row r="51" spans="1:7" ht="15.75" thickBot="1">
      <c r="A51" s="71" t="s">
        <v>227</v>
      </c>
      <c r="B51" s="72" t="s">
        <v>295</v>
      </c>
      <c r="C51" s="73" t="s">
        <v>202</v>
      </c>
      <c r="D51" s="91">
        <v>17423.83</v>
      </c>
      <c r="E51" s="16"/>
      <c r="F51" s="16"/>
      <c r="G51" s="16"/>
    </row>
    <row r="52" spans="1:7" ht="15.75" thickBot="1">
      <c r="A52" s="64" t="s">
        <v>228</v>
      </c>
      <c r="B52" s="66" t="s">
        <v>229</v>
      </c>
      <c r="C52" s="74" t="s">
        <v>202</v>
      </c>
      <c r="D52" s="90">
        <f>D50+D51</f>
        <v>1346143.772</v>
      </c>
      <c r="E52" s="16"/>
      <c r="F52" s="16"/>
      <c r="G52" s="16"/>
    </row>
    <row r="53" spans="1:7" ht="15">
      <c r="A53" s="101"/>
      <c r="B53" s="102" t="s">
        <v>297</v>
      </c>
      <c r="C53" s="101"/>
      <c r="D53" s="101"/>
      <c r="E53" s="16"/>
      <c r="F53" s="16"/>
      <c r="G53" s="16"/>
    </row>
    <row r="54" spans="1:7" ht="15">
      <c r="A54" s="101"/>
      <c r="B54" s="75" t="s">
        <v>230</v>
      </c>
      <c r="C54" s="103"/>
      <c r="D54" s="76" t="s">
        <v>337</v>
      </c>
      <c r="E54" s="16"/>
      <c r="F54" s="16"/>
      <c r="G54" s="16"/>
    </row>
    <row r="55" spans="1:7" ht="15">
      <c r="A55" s="101"/>
      <c r="B55" s="75" t="s">
        <v>231</v>
      </c>
      <c r="C55" s="103"/>
      <c r="D55" s="76" t="s">
        <v>338</v>
      </c>
      <c r="E55" s="16"/>
      <c r="F55" s="16"/>
      <c r="G55" s="16"/>
    </row>
    <row r="56" spans="1:7" ht="15">
      <c r="A56" s="101"/>
      <c r="B56" s="75" t="s">
        <v>277</v>
      </c>
      <c r="C56" s="103"/>
      <c r="D56" s="76" t="s">
        <v>339</v>
      </c>
      <c r="E56" s="16"/>
      <c r="F56" s="16"/>
      <c r="G56" s="16"/>
    </row>
    <row r="57" spans="1:7" ht="15">
      <c r="A57" s="101"/>
      <c r="B57" s="75" t="s">
        <v>300</v>
      </c>
      <c r="C57" s="103"/>
      <c r="D57" s="76">
        <v>14126.38</v>
      </c>
      <c r="E57" s="16"/>
      <c r="F57" s="16"/>
      <c r="G57" s="16"/>
    </row>
    <row r="58" spans="1:7" ht="15">
      <c r="A58" s="101"/>
      <c r="B58" s="75" t="s">
        <v>333</v>
      </c>
      <c r="C58" s="103"/>
      <c r="D58" s="80">
        <f>D55+D56+D57-D52</f>
        <v>25311.617999999784</v>
      </c>
      <c r="E58" s="16"/>
      <c r="F58" s="16"/>
      <c r="G58" s="16"/>
    </row>
    <row r="59" spans="1:7" ht="15">
      <c r="A59" s="101"/>
      <c r="B59" s="77" t="s">
        <v>232</v>
      </c>
      <c r="C59" s="77"/>
      <c r="D59" s="105" t="s">
        <v>233</v>
      </c>
      <c r="E59" s="16"/>
      <c r="F59" s="16"/>
      <c r="G59" s="16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4:G63"/>
  <sheetViews>
    <sheetView workbookViewId="0" topLeftCell="A1">
      <selection activeCell="A4" sqref="A4:C4"/>
    </sheetView>
  </sheetViews>
  <sheetFormatPr defaultColWidth="9.140625" defaultRowHeight="15"/>
  <cols>
    <col min="1" max="1" width="9.00390625" style="1" customWidth="1"/>
    <col min="2" max="2" width="73.7109375" style="0" customWidth="1"/>
    <col min="3" max="3" width="13.7109375" style="10" customWidth="1"/>
    <col min="4" max="4" width="30.00390625" style="16" customWidth="1"/>
  </cols>
  <sheetData>
    <row r="4" spans="1:3" ht="15">
      <c r="A4" s="112" t="s">
        <v>129</v>
      </c>
      <c r="B4" s="112"/>
      <c r="C4" s="112"/>
    </row>
    <row r="6" spans="1:4" ht="15.75">
      <c r="A6" s="62" t="s">
        <v>193</v>
      </c>
      <c r="B6" s="62"/>
      <c r="C6" s="62"/>
      <c r="D6" s="62"/>
    </row>
    <row r="7" spans="1:4" ht="15">
      <c r="A7" s="78" t="s">
        <v>239</v>
      </c>
      <c r="B7" s="78"/>
      <c r="C7" s="78"/>
      <c r="D7" s="78"/>
    </row>
    <row r="8" spans="1:4" ht="15">
      <c r="A8" s="63" t="s">
        <v>301</v>
      </c>
      <c r="B8" s="63"/>
      <c r="C8" s="63"/>
      <c r="D8" s="63"/>
    </row>
    <row r="9" spans="1:4" ht="15.75" thickBot="1">
      <c r="A9" s="79" t="s">
        <v>195</v>
      </c>
      <c r="B9" s="79"/>
      <c r="C9" s="79"/>
      <c r="D9" s="79"/>
    </row>
    <row r="10" spans="1:7" ht="26.25" thickBot="1">
      <c r="A10" s="64" t="s">
        <v>196</v>
      </c>
      <c r="B10" s="65" t="s">
        <v>197</v>
      </c>
      <c r="C10" s="65" t="s">
        <v>198</v>
      </c>
      <c r="D10" s="64" t="s">
        <v>199</v>
      </c>
      <c r="E10" s="16"/>
      <c r="F10" s="16"/>
      <c r="G10" s="16"/>
    </row>
    <row r="11" spans="1:7" ht="15.75" thickBot="1">
      <c r="A11" s="64" t="s">
        <v>200</v>
      </c>
      <c r="B11" s="66" t="s">
        <v>281</v>
      </c>
      <c r="C11" s="95"/>
      <c r="D11" s="64"/>
      <c r="E11" s="16"/>
      <c r="F11" s="16"/>
      <c r="G11" s="16"/>
    </row>
    <row r="12" spans="1:7" ht="15">
      <c r="A12" s="96"/>
      <c r="B12" s="68" t="s">
        <v>201</v>
      </c>
      <c r="C12" s="96" t="s">
        <v>202</v>
      </c>
      <c r="D12" s="97">
        <v>56580.52</v>
      </c>
      <c r="E12" s="16"/>
      <c r="F12" s="16"/>
      <c r="G12" s="16"/>
    </row>
    <row r="13" spans="1:7" ht="15">
      <c r="A13" s="96"/>
      <c r="B13" s="68" t="s">
        <v>282</v>
      </c>
      <c r="C13" s="96" t="s">
        <v>202</v>
      </c>
      <c r="D13" s="97">
        <v>23399.93</v>
      </c>
      <c r="E13" s="16"/>
      <c r="F13" s="16"/>
      <c r="G13" s="16"/>
    </row>
    <row r="14" spans="1:7" ht="15">
      <c r="A14" s="96"/>
      <c r="B14" s="68" t="s">
        <v>203</v>
      </c>
      <c r="C14" s="96" t="s">
        <v>202</v>
      </c>
      <c r="D14" s="67" t="s">
        <v>209</v>
      </c>
      <c r="E14" s="16"/>
      <c r="F14" s="16"/>
      <c r="G14" s="16"/>
    </row>
    <row r="15" spans="1:7" ht="15">
      <c r="A15" s="96"/>
      <c r="B15" s="68" t="s">
        <v>204</v>
      </c>
      <c r="C15" s="96" t="s">
        <v>202</v>
      </c>
      <c r="D15" s="97">
        <v>17653.34</v>
      </c>
      <c r="E15" s="16"/>
      <c r="F15" s="16"/>
      <c r="G15" s="16"/>
    </row>
    <row r="16" spans="1:7" ht="15">
      <c r="A16" s="96"/>
      <c r="B16" s="68" t="s">
        <v>205</v>
      </c>
      <c r="C16" s="96" t="s">
        <v>202</v>
      </c>
      <c r="D16" s="97">
        <v>35776.14</v>
      </c>
      <c r="E16" s="16"/>
      <c r="F16" s="16"/>
      <c r="G16" s="16"/>
    </row>
    <row r="17" spans="1:7" ht="26.25">
      <c r="A17" s="96"/>
      <c r="B17" s="68" t="s">
        <v>283</v>
      </c>
      <c r="C17" s="96" t="s">
        <v>202</v>
      </c>
      <c r="D17" s="97">
        <v>2138.25</v>
      </c>
      <c r="E17" s="16"/>
      <c r="F17" s="16"/>
      <c r="G17" s="16"/>
    </row>
    <row r="18" spans="1:7" ht="15">
      <c r="A18" s="96"/>
      <c r="B18" s="68" t="s">
        <v>284</v>
      </c>
      <c r="C18" s="96" t="s">
        <v>202</v>
      </c>
      <c r="D18" s="97">
        <v>33598.47</v>
      </c>
      <c r="E18" s="16"/>
      <c r="F18" s="16"/>
      <c r="G18" s="16"/>
    </row>
    <row r="19" spans="1:7" ht="15.75" thickBot="1">
      <c r="A19" s="71"/>
      <c r="B19" s="69" t="s">
        <v>13</v>
      </c>
      <c r="C19" s="98" t="s">
        <v>202</v>
      </c>
      <c r="D19" s="99">
        <v>169146.65</v>
      </c>
      <c r="E19" s="16"/>
      <c r="F19" s="16"/>
      <c r="G19" s="16"/>
    </row>
    <row r="20" spans="1:7" ht="15.75" thickBot="1">
      <c r="A20" s="64" t="s">
        <v>206</v>
      </c>
      <c r="B20" s="66" t="s">
        <v>285</v>
      </c>
      <c r="C20" s="95"/>
      <c r="D20" s="64"/>
      <c r="E20" s="16"/>
      <c r="F20" s="16"/>
      <c r="G20" s="16"/>
    </row>
    <row r="21" spans="1:7" ht="15">
      <c r="A21" s="96"/>
      <c r="B21" s="68" t="s">
        <v>207</v>
      </c>
      <c r="C21" s="96" t="s">
        <v>202</v>
      </c>
      <c r="D21" s="97">
        <v>64784</v>
      </c>
      <c r="E21" s="16"/>
      <c r="F21" s="16"/>
      <c r="G21" s="16"/>
    </row>
    <row r="22" spans="1:7" ht="15">
      <c r="A22" s="96"/>
      <c r="B22" s="68" t="s">
        <v>208</v>
      </c>
      <c r="C22" s="96" t="s">
        <v>202</v>
      </c>
      <c r="D22" s="97">
        <v>13350.18</v>
      </c>
      <c r="E22" s="16"/>
      <c r="F22" s="16"/>
      <c r="G22" s="16"/>
    </row>
    <row r="23" spans="1:7" ht="15">
      <c r="A23" s="96"/>
      <c r="B23" s="68" t="s">
        <v>210</v>
      </c>
      <c r="C23" s="96" t="s">
        <v>202</v>
      </c>
      <c r="D23" s="67" t="s">
        <v>209</v>
      </c>
      <c r="E23" s="16"/>
      <c r="F23" s="16"/>
      <c r="G23" s="16"/>
    </row>
    <row r="24" spans="1:7" ht="15">
      <c r="A24" s="96"/>
      <c r="B24" s="68" t="s">
        <v>286</v>
      </c>
      <c r="C24" s="96" t="s">
        <v>202</v>
      </c>
      <c r="D24" s="97">
        <v>11794.3</v>
      </c>
      <c r="E24" s="16"/>
      <c r="F24" s="16"/>
      <c r="G24" s="16"/>
    </row>
    <row r="25" spans="1:7" ht="15.75" thickBot="1">
      <c r="A25" s="71"/>
      <c r="B25" s="69" t="s">
        <v>13</v>
      </c>
      <c r="C25" s="98" t="s">
        <v>202</v>
      </c>
      <c r="D25" s="99">
        <v>89928.48</v>
      </c>
      <c r="E25" s="16"/>
      <c r="F25" s="16"/>
      <c r="G25" s="16"/>
    </row>
    <row r="26" spans="1:7" ht="15.75" thickBot="1">
      <c r="A26" s="64" t="s">
        <v>211</v>
      </c>
      <c r="B26" s="66" t="s">
        <v>287</v>
      </c>
      <c r="C26" s="95"/>
      <c r="D26" s="64"/>
      <c r="E26" s="16"/>
      <c r="F26" s="16"/>
      <c r="G26" s="16"/>
    </row>
    <row r="27" spans="1:7" ht="15">
      <c r="A27" s="96"/>
      <c r="B27" s="68" t="s">
        <v>212</v>
      </c>
      <c r="C27" s="96" t="s">
        <v>202</v>
      </c>
      <c r="D27" s="97">
        <v>57010.1</v>
      </c>
      <c r="E27" s="16"/>
      <c r="F27" s="16"/>
      <c r="G27" s="16"/>
    </row>
    <row r="28" spans="1:7" ht="15">
      <c r="A28" s="96"/>
      <c r="B28" s="68" t="s">
        <v>213</v>
      </c>
      <c r="C28" s="96" t="s">
        <v>202</v>
      </c>
      <c r="D28" s="97">
        <v>30122.16</v>
      </c>
      <c r="E28" s="16"/>
      <c r="F28" s="16"/>
      <c r="G28" s="16"/>
    </row>
    <row r="29" spans="1:7" ht="15">
      <c r="A29" s="96"/>
      <c r="B29" s="68" t="s">
        <v>179</v>
      </c>
      <c r="C29" s="96" t="s">
        <v>202</v>
      </c>
      <c r="D29" s="67" t="s">
        <v>209</v>
      </c>
      <c r="E29" s="16"/>
      <c r="F29" s="16"/>
      <c r="G29" s="16"/>
    </row>
    <row r="30" spans="1:7" ht="15">
      <c r="A30" s="96"/>
      <c r="B30" s="68" t="s">
        <v>288</v>
      </c>
      <c r="C30" s="96" t="s">
        <v>202</v>
      </c>
      <c r="D30" s="97">
        <v>13704.7</v>
      </c>
      <c r="E30" s="16"/>
      <c r="F30" s="16"/>
      <c r="G30" s="16"/>
    </row>
    <row r="31" spans="1:7" ht="15">
      <c r="A31" s="96"/>
      <c r="B31" s="68" t="s">
        <v>289</v>
      </c>
      <c r="C31" s="96" t="s">
        <v>202</v>
      </c>
      <c r="D31" s="97">
        <v>1923.62</v>
      </c>
      <c r="E31" s="16"/>
      <c r="F31" s="16"/>
      <c r="G31" s="16"/>
    </row>
    <row r="32" spans="1:7" ht="15.75" thickBot="1">
      <c r="A32" s="71"/>
      <c r="B32" s="69" t="s">
        <v>13</v>
      </c>
      <c r="C32" s="98" t="s">
        <v>202</v>
      </c>
      <c r="D32" s="99">
        <v>102760.58</v>
      </c>
      <c r="E32" s="16"/>
      <c r="F32" s="16"/>
      <c r="G32" s="16"/>
    </row>
    <row r="33" spans="1:7" ht="15.75" thickBot="1">
      <c r="A33" s="64" t="s">
        <v>216</v>
      </c>
      <c r="B33" s="66" t="s">
        <v>290</v>
      </c>
      <c r="C33" s="95"/>
      <c r="D33" s="64"/>
      <c r="E33" s="16"/>
      <c r="F33" s="16"/>
      <c r="G33" s="16"/>
    </row>
    <row r="34" spans="1:7" ht="15">
      <c r="A34" s="96"/>
      <c r="B34" s="68" t="s">
        <v>214</v>
      </c>
      <c r="C34" s="96" t="s">
        <v>202</v>
      </c>
      <c r="D34" s="67" t="s">
        <v>209</v>
      </c>
      <c r="E34" s="16"/>
      <c r="F34" s="16"/>
      <c r="G34" s="16"/>
    </row>
    <row r="35" spans="1:7" ht="15">
      <c r="A35" s="96"/>
      <c r="B35" s="68" t="s">
        <v>215</v>
      </c>
      <c r="C35" s="96" t="s">
        <v>202</v>
      </c>
      <c r="D35" s="67" t="s">
        <v>209</v>
      </c>
      <c r="E35" s="16"/>
      <c r="F35" s="16"/>
      <c r="G35" s="16"/>
    </row>
    <row r="36" spans="1:7" ht="15.75" thickBot="1">
      <c r="A36" s="71"/>
      <c r="B36" s="69" t="s">
        <v>13</v>
      </c>
      <c r="C36" s="98" t="s">
        <v>202</v>
      </c>
      <c r="D36" s="70" t="s">
        <v>209</v>
      </c>
      <c r="E36" s="16"/>
      <c r="F36" s="16"/>
      <c r="G36" s="16"/>
    </row>
    <row r="37" spans="1:7" ht="15.75" thickBot="1">
      <c r="A37" s="64" t="s">
        <v>218</v>
      </c>
      <c r="B37" s="66" t="s">
        <v>291</v>
      </c>
      <c r="C37" s="95"/>
      <c r="D37" s="64"/>
      <c r="E37" s="16"/>
      <c r="F37" s="16"/>
      <c r="G37" s="16"/>
    </row>
    <row r="38" spans="1:7" ht="15">
      <c r="A38" s="96"/>
      <c r="B38" s="68" t="s">
        <v>209</v>
      </c>
      <c r="C38" s="96" t="s">
        <v>202</v>
      </c>
      <c r="D38" s="97">
        <v>27471</v>
      </c>
      <c r="E38" s="16"/>
      <c r="F38" s="16"/>
      <c r="G38" s="16"/>
    </row>
    <row r="39" spans="1:7" ht="15.75" thickBot="1">
      <c r="A39" s="71"/>
      <c r="B39" s="69" t="s">
        <v>13</v>
      </c>
      <c r="C39" s="98" t="s">
        <v>202</v>
      </c>
      <c r="D39" s="99">
        <v>27471</v>
      </c>
      <c r="E39" s="16"/>
      <c r="F39" s="16"/>
      <c r="G39" s="16"/>
    </row>
    <row r="40" spans="1:7" ht="15.75" thickBot="1">
      <c r="A40" s="64" t="s">
        <v>220</v>
      </c>
      <c r="B40" s="66" t="s">
        <v>292</v>
      </c>
      <c r="C40" s="95"/>
      <c r="D40" s="64"/>
      <c r="E40" s="16"/>
      <c r="F40" s="16"/>
      <c r="G40" s="16"/>
    </row>
    <row r="41" spans="1:7" ht="15">
      <c r="A41" s="96"/>
      <c r="B41" s="68" t="s">
        <v>219</v>
      </c>
      <c r="C41" s="96" t="s">
        <v>202</v>
      </c>
      <c r="D41" s="97">
        <v>39541.01</v>
      </c>
      <c r="E41" s="16"/>
      <c r="F41" s="16"/>
      <c r="G41" s="16"/>
    </row>
    <row r="42" spans="1:7" ht="15">
      <c r="A42" s="96"/>
      <c r="B42" s="68" t="s">
        <v>221</v>
      </c>
      <c r="C42" s="96" t="s">
        <v>202</v>
      </c>
      <c r="D42" s="97">
        <v>14256.67</v>
      </c>
      <c r="E42" s="16"/>
      <c r="F42" s="16"/>
      <c r="G42" s="16"/>
    </row>
    <row r="43" spans="1:7" ht="15.75" thickBot="1">
      <c r="A43" s="71"/>
      <c r="B43" s="69" t="s">
        <v>13</v>
      </c>
      <c r="C43" s="98" t="s">
        <v>202</v>
      </c>
      <c r="D43" s="99">
        <v>53797.68</v>
      </c>
      <c r="E43" s="16"/>
      <c r="F43" s="16"/>
      <c r="G43" s="16"/>
    </row>
    <row r="44" spans="1:7" ht="15.75" thickBot="1">
      <c r="A44" s="64" t="s">
        <v>222</v>
      </c>
      <c r="B44" s="66" t="s">
        <v>167</v>
      </c>
      <c r="C44" s="95"/>
      <c r="D44" s="64"/>
      <c r="E44" s="16"/>
      <c r="F44" s="16"/>
      <c r="G44" s="16"/>
    </row>
    <row r="45" spans="1:7" ht="15">
      <c r="A45" s="96"/>
      <c r="B45" s="68" t="s">
        <v>209</v>
      </c>
      <c r="C45" s="96" t="s">
        <v>202</v>
      </c>
      <c r="D45" s="97">
        <v>140097.22</v>
      </c>
      <c r="E45" s="16"/>
      <c r="F45" s="16"/>
      <c r="G45" s="16"/>
    </row>
    <row r="46" spans="1:7" ht="15.75" thickBot="1">
      <c r="A46" s="71"/>
      <c r="B46" s="69" t="s">
        <v>13</v>
      </c>
      <c r="C46" s="98" t="s">
        <v>202</v>
      </c>
      <c r="D46" s="99">
        <v>140097.22</v>
      </c>
      <c r="E46" s="16"/>
      <c r="F46" s="16"/>
      <c r="G46" s="16"/>
    </row>
    <row r="47" spans="1:7" ht="15.75" thickBot="1">
      <c r="A47" s="64" t="s">
        <v>223</v>
      </c>
      <c r="B47" s="66" t="s">
        <v>293</v>
      </c>
      <c r="C47" s="95"/>
      <c r="D47" s="64"/>
      <c r="E47" s="16"/>
      <c r="F47" s="16"/>
      <c r="G47" s="16"/>
    </row>
    <row r="48" spans="1:7" ht="15">
      <c r="A48" s="96"/>
      <c r="B48" s="68" t="s">
        <v>209</v>
      </c>
      <c r="C48" s="96" t="s">
        <v>202</v>
      </c>
      <c r="D48" s="67" t="s">
        <v>209</v>
      </c>
      <c r="E48" s="16"/>
      <c r="F48" s="16"/>
      <c r="G48" s="16"/>
    </row>
    <row r="49" spans="1:7" ht="15.75" thickBot="1">
      <c r="A49" s="71"/>
      <c r="B49" s="69" t="s">
        <v>13</v>
      </c>
      <c r="C49" s="98" t="s">
        <v>202</v>
      </c>
      <c r="D49" s="70" t="s">
        <v>209</v>
      </c>
      <c r="E49" s="16"/>
      <c r="F49" s="16"/>
      <c r="G49" s="16"/>
    </row>
    <row r="50" spans="1:7" ht="15.75" thickBot="1">
      <c r="A50" s="64" t="s">
        <v>223</v>
      </c>
      <c r="B50" s="66" t="s">
        <v>226</v>
      </c>
      <c r="C50" s="74" t="s">
        <v>202</v>
      </c>
      <c r="D50" s="90">
        <v>583201.61</v>
      </c>
      <c r="E50" s="16"/>
      <c r="F50" s="16"/>
      <c r="G50" s="16"/>
    </row>
    <row r="51" spans="1:7" ht="15.75" thickBot="1">
      <c r="A51" s="71" t="s">
        <v>224</v>
      </c>
      <c r="B51" s="72" t="s">
        <v>276</v>
      </c>
      <c r="C51" s="73" t="s">
        <v>202</v>
      </c>
      <c r="D51" s="91">
        <f>D50*1%</f>
        <v>5832.0161</v>
      </c>
      <c r="E51" s="16"/>
      <c r="F51" s="16"/>
      <c r="G51" s="16"/>
    </row>
    <row r="52" spans="1:7" ht="15.75" thickBot="1">
      <c r="A52" s="64" t="s">
        <v>225</v>
      </c>
      <c r="B52" s="66" t="s">
        <v>217</v>
      </c>
      <c r="C52" s="74" t="s">
        <v>202</v>
      </c>
      <c r="D52" s="90">
        <f>D50+D51</f>
        <v>589033.6261</v>
      </c>
      <c r="E52" s="16"/>
      <c r="F52" s="16"/>
      <c r="G52" s="16"/>
    </row>
    <row r="53" spans="1:7" ht="15.75" thickBot="1">
      <c r="A53" s="71" t="s">
        <v>227</v>
      </c>
      <c r="B53" s="72" t="s">
        <v>295</v>
      </c>
      <c r="C53" s="73" t="s">
        <v>202</v>
      </c>
      <c r="D53" s="91">
        <v>8895.95</v>
      </c>
      <c r="E53" s="16"/>
      <c r="F53" s="16"/>
      <c r="G53" s="16"/>
    </row>
    <row r="54" spans="1:7" ht="15.75" thickBot="1">
      <c r="A54" s="64" t="s">
        <v>228</v>
      </c>
      <c r="B54" s="66" t="s">
        <v>229</v>
      </c>
      <c r="C54" s="74" t="s">
        <v>202</v>
      </c>
      <c r="D54" s="90">
        <f>D52+D53</f>
        <v>597929.5761</v>
      </c>
      <c r="E54" s="16"/>
      <c r="F54" s="16"/>
      <c r="G54" s="16"/>
    </row>
    <row r="55" spans="1:7" ht="15">
      <c r="A55" s="101"/>
      <c r="B55" s="102" t="s">
        <v>297</v>
      </c>
      <c r="C55" s="101"/>
      <c r="D55" s="101"/>
      <c r="E55" s="16"/>
      <c r="F55" s="16"/>
      <c r="G55" s="16"/>
    </row>
    <row r="56" spans="1:7" ht="15">
      <c r="A56" s="101"/>
      <c r="B56" s="75" t="s">
        <v>230</v>
      </c>
      <c r="C56" s="103"/>
      <c r="D56" s="76" t="s">
        <v>343</v>
      </c>
      <c r="E56" s="16"/>
      <c r="F56" s="16"/>
      <c r="G56" s="16"/>
    </row>
    <row r="57" spans="1:7" ht="15">
      <c r="A57" s="101"/>
      <c r="B57" s="75" t="s">
        <v>231</v>
      </c>
      <c r="C57" s="103"/>
      <c r="D57" s="76" t="s">
        <v>344</v>
      </c>
      <c r="E57" s="16"/>
      <c r="F57" s="16"/>
      <c r="G57" s="16"/>
    </row>
    <row r="58" spans="1:7" ht="15">
      <c r="A58" s="101"/>
      <c r="B58" s="75" t="s">
        <v>278</v>
      </c>
      <c r="C58" s="103"/>
      <c r="D58" s="76" t="s">
        <v>209</v>
      </c>
      <c r="E58" s="16"/>
      <c r="F58" s="16"/>
      <c r="G58" s="16"/>
    </row>
    <row r="59" spans="1:7" ht="15">
      <c r="A59" s="101"/>
      <c r="B59" s="75" t="s">
        <v>277</v>
      </c>
      <c r="C59" s="103"/>
      <c r="D59" s="76" t="s">
        <v>345</v>
      </c>
      <c r="E59" s="16"/>
      <c r="F59" s="16"/>
      <c r="G59" s="16"/>
    </row>
    <row r="60" spans="1:7" ht="15">
      <c r="A60" s="101"/>
      <c r="B60" s="75" t="s">
        <v>300</v>
      </c>
      <c r="C60" s="103"/>
      <c r="D60" s="76">
        <v>6571.75</v>
      </c>
      <c r="E60" s="16"/>
      <c r="F60" s="16"/>
      <c r="G60" s="16"/>
    </row>
    <row r="61" spans="1:7" ht="15">
      <c r="A61" s="101"/>
      <c r="B61" s="75" t="s">
        <v>346</v>
      </c>
      <c r="C61" s="103"/>
      <c r="D61" s="80">
        <f>D54-D57-D59-D60</f>
        <v>70488.79609999992</v>
      </c>
      <c r="E61" s="16"/>
      <c r="F61" s="16"/>
      <c r="G61" s="16"/>
    </row>
    <row r="62" spans="1:7" ht="15">
      <c r="A62" s="101"/>
      <c r="B62" s="77" t="s">
        <v>232</v>
      </c>
      <c r="C62" s="77"/>
      <c r="D62" s="105" t="s">
        <v>233</v>
      </c>
      <c r="E62" s="16"/>
      <c r="F62" s="16"/>
      <c r="G62" s="16"/>
    </row>
    <row r="63" spans="1:7" ht="15">
      <c r="A63" s="101"/>
      <c r="B63" s="3"/>
      <c r="C63" s="101"/>
      <c r="D63" s="101"/>
      <c r="E63" s="16"/>
      <c r="F63" s="16"/>
      <c r="G63" s="16"/>
    </row>
  </sheetData>
  <sheetProtection/>
  <mergeCells count="1">
    <mergeCell ref="A4:C4"/>
  </mergeCells>
  <hyperlinks>
    <hyperlink ref="A4:C4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  <colBreaks count="1" manualBreakCount="1">
    <brk id="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3.421875" style="10" customWidth="1"/>
    <col min="4" max="4" width="30.00390625" style="16" customWidth="1"/>
    <col min="5" max="6" width="9.140625" style="16" customWidth="1"/>
  </cols>
  <sheetData>
    <row r="2" spans="1:3" ht="15">
      <c r="A2" s="112" t="s">
        <v>129</v>
      </c>
      <c r="B2" s="112"/>
      <c r="C2" s="112"/>
    </row>
    <row r="4" spans="1:4" ht="15">
      <c r="A4" s="78" t="s">
        <v>312</v>
      </c>
      <c r="B4" s="78"/>
      <c r="C4" s="78"/>
      <c r="D4" s="78"/>
    </row>
    <row r="5" spans="1:4" ht="15.75" thickBot="1">
      <c r="A5" s="79" t="s">
        <v>195</v>
      </c>
      <c r="B5" s="79"/>
      <c r="C5" s="79"/>
      <c r="D5" s="79"/>
    </row>
    <row r="6" spans="1:10" ht="26.25" thickBot="1">
      <c r="A6" s="64" t="s">
        <v>196</v>
      </c>
      <c r="B6" s="65" t="s">
        <v>197</v>
      </c>
      <c r="C6" s="65" t="s">
        <v>198</v>
      </c>
      <c r="D6" s="64" t="s">
        <v>199</v>
      </c>
      <c r="G6" s="16"/>
      <c r="H6" s="16"/>
      <c r="I6" s="16"/>
      <c r="J6" s="16"/>
    </row>
    <row r="7" spans="1:10" ht="15.75" thickBot="1">
      <c r="A7" s="64" t="s">
        <v>200</v>
      </c>
      <c r="B7" s="66" t="s">
        <v>281</v>
      </c>
      <c r="C7" s="95"/>
      <c r="D7" s="64"/>
      <c r="G7" s="16"/>
      <c r="H7" s="16"/>
      <c r="I7" s="16"/>
      <c r="J7" s="16"/>
    </row>
    <row r="8" spans="1:10" ht="15">
      <c r="A8" s="96"/>
      <c r="B8" s="68" t="s">
        <v>201</v>
      </c>
      <c r="C8" s="96" t="s">
        <v>202</v>
      </c>
      <c r="D8" s="97">
        <v>11540.15</v>
      </c>
      <c r="G8" s="16"/>
      <c r="H8" s="16"/>
      <c r="I8" s="16"/>
      <c r="J8" s="16"/>
    </row>
    <row r="9" spans="1:10" ht="15">
      <c r="A9" s="96"/>
      <c r="B9" s="68" t="s">
        <v>282</v>
      </c>
      <c r="C9" s="96" t="s">
        <v>202</v>
      </c>
      <c r="D9" s="97">
        <v>7140.01</v>
      </c>
      <c r="G9" s="16"/>
      <c r="H9" s="16"/>
      <c r="I9" s="16"/>
      <c r="J9" s="16"/>
    </row>
    <row r="10" spans="1:10" ht="15">
      <c r="A10" s="96"/>
      <c r="B10" s="68" t="s">
        <v>203</v>
      </c>
      <c r="C10" s="96" t="s">
        <v>202</v>
      </c>
      <c r="D10" s="67" t="s">
        <v>209</v>
      </c>
      <c r="G10" s="16"/>
      <c r="H10" s="16"/>
      <c r="I10" s="16"/>
      <c r="J10" s="16"/>
    </row>
    <row r="11" spans="1:10" ht="15">
      <c r="A11" s="96"/>
      <c r="B11" s="68" t="s">
        <v>204</v>
      </c>
      <c r="C11" s="96" t="s">
        <v>202</v>
      </c>
      <c r="D11" s="97">
        <v>4007.12</v>
      </c>
      <c r="G11" s="16"/>
      <c r="H11" s="16"/>
      <c r="I11" s="16"/>
      <c r="J11" s="16"/>
    </row>
    <row r="12" spans="1:10" ht="15">
      <c r="A12" s="96"/>
      <c r="B12" s="68" t="s">
        <v>205</v>
      </c>
      <c r="C12" s="96" t="s">
        <v>202</v>
      </c>
      <c r="D12" s="97">
        <v>10844.22</v>
      </c>
      <c r="G12" s="16"/>
      <c r="H12" s="16"/>
      <c r="I12" s="16"/>
      <c r="J12" s="16"/>
    </row>
    <row r="13" spans="1:10" ht="26.25">
      <c r="A13" s="96"/>
      <c r="B13" s="68" t="s">
        <v>283</v>
      </c>
      <c r="C13" s="96" t="s">
        <v>202</v>
      </c>
      <c r="D13" s="97">
        <v>485.36</v>
      </c>
      <c r="G13" s="16"/>
      <c r="H13" s="16"/>
      <c r="I13" s="16"/>
      <c r="J13" s="16"/>
    </row>
    <row r="14" spans="1:10" ht="15">
      <c r="A14" s="96"/>
      <c r="B14" s="68" t="s">
        <v>284</v>
      </c>
      <c r="C14" s="96" t="s">
        <v>202</v>
      </c>
      <c r="D14" s="97">
        <v>7626.49</v>
      </c>
      <c r="G14" s="16"/>
      <c r="H14" s="16"/>
      <c r="I14" s="16"/>
      <c r="J14" s="16"/>
    </row>
    <row r="15" spans="1:10" ht="15.75" thickBot="1">
      <c r="A15" s="71"/>
      <c r="B15" s="69" t="s">
        <v>13</v>
      </c>
      <c r="C15" s="98" t="s">
        <v>202</v>
      </c>
      <c r="D15" s="99">
        <v>41643.34</v>
      </c>
      <c r="G15" s="16"/>
      <c r="H15" s="16"/>
      <c r="I15" s="16"/>
      <c r="J15" s="16"/>
    </row>
    <row r="16" spans="1:10" ht="15.75" thickBot="1">
      <c r="A16" s="64" t="s">
        <v>206</v>
      </c>
      <c r="B16" s="66" t="s">
        <v>285</v>
      </c>
      <c r="C16" s="95"/>
      <c r="D16" s="64"/>
      <c r="G16" s="16"/>
      <c r="H16" s="16"/>
      <c r="I16" s="16"/>
      <c r="J16" s="16"/>
    </row>
    <row r="17" spans="1:10" ht="15">
      <c r="A17" s="96"/>
      <c r="B17" s="68" t="s">
        <v>207</v>
      </c>
      <c r="C17" s="96" t="s">
        <v>202</v>
      </c>
      <c r="D17" s="97">
        <v>24564</v>
      </c>
      <c r="G17" s="16"/>
      <c r="H17" s="16"/>
      <c r="I17" s="16"/>
      <c r="J17" s="16"/>
    </row>
    <row r="18" spans="1:10" ht="15">
      <c r="A18" s="96"/>
      <c r="B18" s="68" t="s">
        <v>208</v>
      </c>
      <c r="C18" s="96" t="s">
        <v>202</v>
      </c>
      <c r="D18" s="97">
        <v>4271.58</v>
      </c>
      <c r="G18" s="16"/>
      <c r="H18" s="16"/>
      <c r="I18" s="16"/>
      <c r="J18" s="16"/>
    </row>
    <row r="19" spans="1:10" ht="15">
      <c r="A19" s="96"/>
      <c r="B19" s="68" t="s">
        <v>210</v>
      </c>
      <c r="C19" s="96" t="s">
        <v>202</v>
      </c>
      <c r="D19" s="67" t="s">
        <v>209</v>
      </c>
      <c r="G19" s="16"/>
      <c r="H19" s="16"/>
      <c r="I19" s="16"/>
      <c r="J19" s="16"/>
    </row>
    <row r="20" spans="1:10" ht="15">
      <c r="A20" s="96"/>
      <c r="B20" s="68" t="s">
        <v>286</v>
      </c>
      <c r="C20" s="96" t="s">
        <v>202</v>
      </c>
      <c r="D20" s="97">
        <v>2677.18</v>
      </c>
      <c r="G20" s="16"/>
      <c r="H20" s="16"/>
      <c r="I20" s="16"/>
      <c r="J20" s="16"/>
    </row>
    <row r="21" spans="1:10" ht="15.75" thickBot="1">
      <c r="A21" s="71"/>
      <c r="B21" s="69" t="s">
        <v>13</v>
      </c>
      <c r="C21" s="98" t="s">
        <v>202</v>
      </c>
      <c r="D21" s="99">
        <v>31512.76</v>
      </c>
      <c r="G21" s="16"/>
      <c r="H21" s="16"/>
      <c r="I21" s="16"/>
      <c r="J21" s="16"/>
    </row>
    <row r="22" spans="1:10" ht="15.75" thickBot="1">
      <c r="A22" s="64" t="s">
        <v>211</v>
      </c>
      <c r="B22" s="66" t="s">
        <v>287</v>
      </c>
      <c r="C22" s="95"/>
      <c r="D22" s="64"/>
      <c r="G22" s="16"/>
      <c r="H22" s="16"/>
      <c r="I22" s="16"/>
      <c r="J22" s="16"/>
    </row>
    <row r="23" spans="1:10" ht="15">
      <c r="A23" s="96"/>
      <c r="B23" s="68" t="s">
        <v>212</v>
      </c>
      <c r="C23" s="96" t="s">
        <v>202</v>
      </c>
      <c r="D23" s="97">
        <v>16388.65</v>
      </c>
      <c r="G23" s="16"/>
      <c r="H23" s="16"/>
      <c r="I23" s="16"/>
      <c r="J23" s="16"/>
    </row>
    <row r="24" spans="1:10" ht="15">
      <c r="A24" s="96"/>
      <c r="B24" s="68" t="s">
        <v>213</v>
      </c>
      <c r="C24" s="96" t="s">
        <v>202</v>
      </c>
      <c r="D24" s="97">
        <v>8878.11</v>
      </c>
      <c r="G24" s="16"/>
      <c r="H24" s="16"/>
      <c r="I24" s="16"/>
      <c r="J24" s="16"/>
    </row>
    <row r="25" spans="1:10" ht="15">
      <c r="A25" s="96"/>
      <c r="B25" s="68" t="s">
        <v>179</v>
      </c>
      <c r="C25" s="96" t="s">
        <v>202</v>
      </c>
      <c r="D25" s="67" t="s">
        <v>209</v>
      </c>
      <c r="G25" s="16"/>
      <c r="H25" s="16"/>
      <c r="I25" s="16"/>
      <c r="J25" s="16"/>
    </row>
    <row r="26" spans="1:10" ht="15">
      <c r="A26" s="96"/>
      <c r="B26" s="68" t="s">
        <v>288</v>
      </c>
      <c r="C26" s="96" t="s">
        <v>202</v>
      </c>
      <c r="D26" s="97">
        <v>3110.82</v>
      </c>
      <c r="G26" s="16"/>
      <c r="H26" s="16"/>
      <c r="I26" s="16"/>
      <c r="J26" s="16"/>
    </row>
    <row r="27" spans="1:10" ht="15">
      <c r="A27" s="96"/>
      <c r="B27" s="68" t="s">
        <v>289</v>
      </c>
      <c r="C27" s="96" t="s">
        <v>202</v>
      </c>
      <c r="D27" s="97">
        <v>166.32</v>
      </c>
      <c r="G27" s="16"/>
      <c r="H27" s="16"/>
      <c r="I27" s="16"/>
      <c r="J27" s="16"/>
    </row>
    <row r="28" spans="1:10" ht="15.75" thickBot="1">
      <c r="A28" s="71"/>
      <c r="B28" s="69" t="s">
        <v>13</v>
      </c>
      <c r="C28" s="98" t="s">
        <v>202</v>
      </c>
      <c r="D28" s="99">
        <v>28543.9</v>
      </c>
      <c r="G28" s="16"/>
      <c r="H28" s="16"/>
      <c r="I28" s="16"/>
      <c r="J28" s="16"/>
    </row>
    <row r="29" spans="1:10" ht="15.75" thickBot="1">
      <c r="A29" s="64" t="s">
        <v>216</v>
      </c>
      <c r="B29" s="66" t="s">
        <v>290</v>
      </c>
      <c r="C29" s="95"/>
      <c r="D29" s="64"/>
      <c r="G29" s="16"/>
      <c r="H29" s="16"/>
      <c r="I29" s="16"/>
      <c r="J29" s="16"/>
    </row>
    <row r="30" spans="1:10" ht="15">
      <c r="A30" s="96"/>
      <c r="B30" s="68" t="s">
        <v>214</v>
      </c>
      <c r="C30" s="96" t="s">
        <v>202</v>
      </c>
      <c r="D30" s="67" t="s">
        <v>209</v>
      </c>
      <c r="G30" s="16"/>
      <c r="H30" s="16"/>
      <c r="I30" s="16"/>
      <c r="J30" s="16"/>
    </row>
    <row r="31" spans="1:10" ht="15">
      <c r="A31" s="96"/>
      <c r="B31" s="68" t="s">
        <v>215</v>
      </c>
      <c r="C31" s="96" t="s">
        <v>202</v>
      </c>
      <c r="D31" s="67" t="s">
        <v>209</v>
      </c>
      <c r="G31" s="16"/>
      <c r="H31" s="16"/>
      <c r="I31" s="16"/>
      <c r="J31" s="16"/>
    </row>
    <row r="32" spans="1:10" ht="15.75" thickBot="1">
      <c r="A32" s="71"/>
      <c r="B32" s="69" t="s">
        <v>13</v>
      </c>
      <c r="C32" s="98" t="s">
        <v>202</v>
      </c>
      <c r="D32" s="70" t="s">
        <v>209</v>
      </c>
      <c r="G32" s="16"/>
      <c r="H32" s="16"/>
      <c r="I32" s="16"/>
      <c r="J32" s="16"/>
    </row>
    <row r="33" spans="1:10" ht="15.75" thickBot="1">
      <c r="A33" s="64" t="s">
        <v>218</v>
      </c>
      <c r="B33" s="66" t="s">
        <v>291</v>
      </c>
      <c r="C33" s="95"/>
      <c r="D33" s="64"/>
      <c r="G33" s="16"/>
      <c r="H33" s="16"/>
      <c r="I33" s="16"/>
      <c r="J33" s="16"/>
    </row>
    <row r="34" spans="1:10" ht="15">
      <c r="A34" s="96"/>
      <c r="B34" s="68" t="s">
        <v>209</v>
      </c>
      <c r="C34" s="96" t="s">
        <v>202</v>
      </c>
      <c r="D34" s="97">
        <v>6108.84</v>
      </c>
      <c r="G34" s="16"/>
      <c r="H34" s="16"/>
      <c r="I34" s="16"/>
      <c r="J34" s="16"/>
    </row>
    <row r="35" spans="1:10" ht="15.75" thickBot="1">
      <c r="A35" s="71"/>
      <c r="B35" s="69" t="s">
        <v>13</v>
      </c>
      <c r="C35" s="98" t="s">
        <v>202</v>
      </c>
      <c r="D35" s="99">
        <v>6108.84</v>
      </c>
      <c r="G35" s="16"/>
      <c r="H35" s="16"/>
      <c r="I35" s="16"/>
      <c r="J35" s="16"/>
    </row>
    <row r="36" spans="1:10" ht="15.75" thickBot="1">
      <c r="A36" s="64" t="s">
        <v>220</v>
      </c>
      <c r="B36" s="66" t="s">
        <v>292</v>
      </c>
      <c r="C36" s="95"/>
      <c r="D36" s="64"/>
      <c r="G36" s="16"/>
      <c r="H36" s="16"/>
      <c r="I36" s="16"/>
      <c r="J36" s="16"/>
    </row>
    <row r="37" spans="1:10" ht="15">
      <c r="A37" s="96"/>
      <c r="B37" s="68" t="s">
        <v>219</v>
      </c>
      <c r="C37" s="96" t="s">
        <v>202</v>
      </c>
      <c r="D37" s="97">
        <v>8975.38</v>
      </c>
      <c r="G37" s="16"/>
      <c r="H37" s="16"/>
      <c r="I37" s="16"/>
      <c r="J37" s="16"/>
    </row>
    <row r="38" spans="1:10" ht="15">
      <c r="A38" s="96"/>
      <c r="B38" s="68" t="s">
        <v>221</v>
      </c>
      <c r="C38" s="96" t="s">
        <v>202</v>
      </c>
      <c r="D38" s="97">
        <v>3236.11</v>
      </c>
      <c r="G38" s="16"/>
      <c r="H38" s="16"/>
      <c r="I38" s="16"/>
      <c r="J38" s="16"/>
    </row>
    <row r="39" spans="1:10" ht="15.75" thickBot="1">
      <c r="A39" s="71"/>
      <c r="B39" s="69" t="s">
        <v>13</v>
      </c>
      <c r="C39" s="98" t="s">
        <v>202</v>
      </c>
      <c r="D39" s="99">
        <v>12211.49</v>
      </c>
      <c r="G39" s="16"/>
      <c r="H39" s="16"/>
      <c r="I39" s="16"/>
      <c r="J39" s="16"/>
    </row>
    <row r="40" spans="1:10" ht="15.75" thickBot="1">
      <c r="A40" s="64" t="s">
        <v>222</v>
      </c>
      <c r="B40" s="66" t="s">
        <v>167</v>
      </c>
      <c r="C40" s="95"/>
      <c r="D40" s="64"/>
      <c r="G40" s="16"/>
      <c r="H40" s="16"/>
      <c r="I40" s="16"/>
      <c r="J40" s="16"/>
    </row>
    <row r="41" spans="1:10" ht="15">
      <c r="A41" s="96"/>
      <c r="B41" s="68" t="s">
        <v>209</v>
      </c>
      <c r="C41" s="96" t="s">
        <v>202</v>
      </c>
      <c r="D41" s="97">
        <v>31800.55</v>
      </c>
      <c r="G41" s="16"/>
      <c r="H41" s="16"/>
      <c r="I41" s="16"/>
      <c r="J41" s="16"/>
    </row>
    <row r="42" spans="1:10" ht="15.75" thickBot="1">
      <c r="A42" s="71"/>
      <c r="B42" s="69" t="s">
        <v>13</v>
      </c>
      <c r="C42" s="98" t="s">
        <v>202</v>
      </c>
      <c r="D42" s="99">
        <v>31800.55</v>
      </c>
      <c r="G42" s="16"/>
      <c r="H42" s="16"/>
      <c r="I42" s="16"/>
      <c r="J42" s="16"/>
    </row>
    <row r="43" spans="1:10" ht="15.75" thickBot="1">
      <c r="A43" s="64" t="s">
        <v>223</v>
      </c>
      <c r="B43" s="66" t="s">
        <v>293</v>
      </c>
      <c r="C43" s="95"/>
      <c r="D43" s="64"/>
      <c r="G43" s="16"/>
      <c r="H43" s="16"/>
      <c r="I43" s="16"/>
      <c r="J43" s="16"/>
    </row>
    <row r="44" spans="1:10" ht="15">
      <c r="A44" s="96"/>
      <c r="B44" s="68" t="s">
        <v>209</v>
      </c>
      <c r="C44" s="96" t="s">
        <v>202</v>
      </c>
      <c r="D44" s="67" t="s">
        <v>209</v>
      </c>
      <c r="G44" s="16"/>
      <c r="H44" s="16"/>
      <c r="I44" s="16"/>
      <c r="J44" s="16"/>
    </row>
    <row r="45" spans="1:10" ht="15.75" thickBot="1">
      <c r="A45" s="71"/>
      <c r="B45" s="69" t="s">
        <v>13</v>
      </c>
      <c r="C45" s="98" t="s">
        <v>202</v>
      </c>
      <c r="D45" s="70" t="s">
        <v>209</v>
      </c>
      <c r="G45" s="16"/>
      <c r="H45" s="16"/>
      <c r="I45" s="16"/>
      <c r="J45" s="16"/>
    </row>
    <row r="46" spans="1:10" ht="15.75" thickBot="1">
      <c r="A46" s="64" t="s">
        <v>223</v>
      </c>
      <c r="B46" s="66" t="s">
        <v>226</v>
      </c>
      <c r="C46" s="74" t="s">
        <v>202</v>
      </c>
      <c r="D46" s="90">
        <v>151820.89</v>
      </c>
      <c r="G46" s="16"/>
      <c r="H46" s="16"/>
      <c r="I46" s="16"/>
      <c r="J46" s="16"/>
    </row>
    <row r="47" spans="1:10" ht="15.75" thickBot="1">
      <c r="A47" s="71" t="s">
        <v>224</v>
      </c>
      <c r="B47" s="72" t="s">
        <v>276</v>
      </c>
      <c r="C47" s="73" t="s">
        <v>202</v>
      </c>
      <c r="D47" s="91">
        <f>D46*1%</f>
        <v>1518.2089</v>
      </c>
      <c r="G47" s="16"/>
      <c r="H47" s="16"/>
      <c r="I47" s="16"/>
      <c r="J47" s="16"/>
    </row>
    <row r="48" spans="1:10" ht="15.75" thickBot="1">
      <c r="A48" s="64" t="s">
        <v>225</v>
      </c>
      <c r="B48" s="66" t="s">
        <v>217</v>
      </c>
      <c r="C48" s="74" t="s">
        <v>202</v>
      </c>
      <c r="D48" s="90">
        <f>D46+D47</f>
        <v>153339.0989</v>
      </c>
      <c r="G48" s="16"/>
      <c r="H48" s="16"/>
      <c r="I48" s="16"/>
      <c r="J48" s="16"/>
    </row>
    <row r="49" spans="1:10" ht="15.75" thickBot="1">
      <c r="A49" s="71" t="s">
        <v>227</v>
      </c>
      <c r="B49" s="72" t="s">
        <v>295</v>
      </c>
      <c r="C49" s="73" t="s">
        <v>202</v>
      </c>
      <c r="D49" s="91">
        <v>2019.28</v>
      </c>
      <c r="G49" s="16"/>
      <c r="H49" s="16"/>
      <c r="I49" s="16"/>
      <c r="J49" s="16"/>
    </row>
    <row r="50" spans="1:10" ht="15.75" thickBot="1">
      <c r="A50" s="64" t="s">
        <v>228</v>
      </c>
      <c r="B50" s="66" t="s">
        <v>229</v>
      </c>
      <c r="C50" s="74" t="s">
        <v>202</v>
      </c>
      <c r="D50" s="90">
        <f>D48+D49</f>
        <v>155358.3789</v>
      </c>
      <c r="G50" s="16"/>
      <c r="H50" s="16"/>
      <c r="I50" s="16"/>
      <c r="J50" s="16"/>
    </row>
    <row r="51" spans="1:10" ht="15">
      <c r="A51" s="101"/>
      <c r="B51" s="102" t="s">
        <v>297</v>
      </c>
      <c r="C51" s="101"/>
      <c r="D51" s="101"/>
      <c r="G51" s="16"/>
      <c r="H51" s="16"/>
      <c r="I51" s="16"/>
      <c r="J51" s="16"/>
    </row>
    <row r="52" spans="1:10" ht="15">
      <c r="A52" s="101"/>
      <c r="B52" s="75" t="s">
        <v>230</v>
      </c>
      <c r="C52" s="103"/>
      <c r="D52" s="76" t="s">
        <v>310</v>
      </c>
      <c r="G52" s="16"/>
      <c r="H52" s="16"/>
      <c r="I52" s="16"/>
      <c r="J52" s="16"/>
    </row>
    <row r="53" spans="1:10" ht="15">
      <c r="A53" s="101"/>
      <c r="B53" s="75" t="s">
        <v>231</v>
      </c>
      <c r="C53" s="103"/>
      <c r="D53" s="76" t="s">
        <v>311</v>
      </c>
      <c r="G53" s="16"/>
      <c r="H53" s="16"/>
      <c r="I53" s="16"/>
      <c r="J53" s="16"/>
    </row>
    <row r="54" spans="1:10" ht="15">
      <c r="A54" s="101"/>
      <c r="B54" s="75" t="s">
        <v>300</v>
      </c>
      <c r="C54" s="103"/>
      <c r="D54" s="76">
        <v>368.11</v>
      </c>
      <c r="G54" s="16"/>
      <c r="H54" s="16"/>
      <c r="I54" s="16"/>
      <c r="J54" s="16"/>
    </row>
    <row r="55" spans="1:10" ht="15">
      <c r="A55" s="101"/>
      <c r="B55" s="75" t="s">
        <v>275</v>
      </c>
      <c r="C55" s="103"/>
      <c r="D55" s="80">
        <f>D50-D53-D54</f>
        <v>32495.278900000005</v>
      </c>
      <c r="G55" s="16"/>
      <c r="H55" s="16"/>
      <c r="I55" s="16"/>
      <c r="J55" s="16"/>
    </row>
    <row r="56" spans="1:10" ht="15">
      <c r="A56" s="101"/>
      <c r="B56" s="77" t="s">
        <v>232</v>
      </c>
      <c r="C56" s="77"/>
      <c r="D56" s="105" t="s">
        <v>233</v>
      </c>
      <c r="G56" s="16"/>
      <c r="H56" s="16"/>
      <c r="I56" s="16"/>
      <c r="J56" s="16"/>
    </row>
    <row r="57" spans="1:10" ht="15">
      <c r="A57" s="101"/>
      <c r="B57" s="3"/>
      <c r="C57" s="101"/>
      <c r="D57" s="101"/>
      <c r="G57" s="16"/>
      <c r="H57" s="16"/>
      <c r="I57" s="16"/>
      <c r="J57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57421875" style="0" customWidth="1"/>
    <col min="3" max="3" width="13.7109375" style="10" customWidth="1"/>
    <col min="4" max="4" width="29.7109375" style="16" customWidth="1"/>
    <col min="5" max="7" width="9.140625" style="16" customWidth="1"/>
  </cols>
  <sheetData>
    <row r="2" spans="1:3" ht="15">
      <c r="A2" s="112" t="s">
        <v>129</v>
      </c>
      <c r="B2" s="112"/>
      <c r="C2" s="112"/>
    </row>
    <row r="4" spans="1:3" ht="15" hidden="1">
      <c r="A4" s="112" t="s">
        <v>129</v>
      </c>
      <c r="B4" s="112"/>
      <c r="C4" s="112"/>
    </row>
    <row r="5" spans="1:4" ht="15.75">
      <c r="A5" s="62" t="s">
        <v>193</v>
      </c>
      <c r="B5" s="62"/>
      <c r="C5" s="62"/>
      <c r="D5" s="62"/>
    </row>
    <row r="6" spans="1:4" ht="15">
      <c r="A6" s="78" t="s">
        <v>240</v>
      </c>
      <c r="B6" s="78"/>
      <c r="C6" s="78"/>
      <c r="D6" s="78"/>
    </row>
    <row r="7" spans="1:4" ht="15">
      <c r="A7" s="63" t="s">
        <v>301</v>
      </c>
      <c r="B7" s="63"/>
      <c r="C7" s="63"/>
      <c r="D7" s="63"/>
    </row>
    <row r="8" spans="1:4" ht="15.75" thickBot="1">
      <c r="A8" s="79" t="s">
        <v>195</v>
      </c>
      <c r="B8" s="79"/>
      <c r="C8" s="79"/>
      <c r="D8" s="79"/>
    </row>
    <row r="9" spans="1:11" ht="26.25" thickBot="1">
      <c r="A9" s="64" t="s">
        <v>196</v>
      </c>
      <c r="B9" s="65" t="s">
        <v>197</v>
      </c>
      <c r="C9" s="65" t="s">
        <v>198</v>
      </c>
      <c r="D9" s="64" t="s">
        <v>199</v>
      </c>
      <c r="H9" s="16"/>
      <c r="I9" s="16"/>
      <c r="J9" s="16"/>
      <c r="K9" s="16"/>
    </row>
    <row r="10" spans="1:11" ht="15.75" thickBot="1">
      <c r="A10" s="64" t="s">
        <v>200</v>
      </c>
      <c r="B10" s="66" t="s">
        <v>281</v>
      </c>
      <c r="C10" s="95"/>
      <c r="D10" s="64"/>
      <c r="H10" s="16"/>
      <c r="I10" s="16"/>
      <c r="J10" s="16"/>
      <c r="K10" s="16"/>
    </row>
    <row r="11" spans="1:11" ht="15">
      <c r="A11" s="96"/>
      <c r="B11" s="68" t="s">
        <v>201</v>
      </c>
      <c r="C11" s="96" t="s">
        <v>202</v>
      </c>
      <c r="D11" s="97">
        <v>5710.78</v>
      </c>
      <c r="H11" s="16"/>
      <c r="I11" s="16"/>
      <c r="J11" s="16"/>
      <c r="K11" s="16"/>
    </row>
    <row r="12" spans="1:11" ht="15">
      <c r="A12" s="96"/>
      <c r="B12" s="68" t="s">
        <v>282</v>
      </c>
      <c r="C12" s="96" t="s">
        <v>202</v>
      </c>
      <c r="D12" s="97">
        <v>4527.82</v>
      </c>
      <c r="H12" s="16"/>
      <c r="I12" s="16"/>
      <c r="J12" s="16"/>
      <c r="K12" s="16"/>
    </row>
    <row r="13" spans="1:11" ht="15">
      <c r="A13" s="96"/>
      <c r="B13" s="68" t="s">
        <v>203</v>
      </c>
      <c r="C13" s="96" t="s">
        <v>202</v>
      </c>
      <c r="D13" s="67" t="s">
        <v>209</v>
      </c>
      <c r="H13" s="16"/>
      <c r="I13" s="16"/>
      <c r="J13" s="16"/>
      <c r="K13" s="16"/>
    </row>
    <row r="14" spans="1:11" ht="15">
      <c r="A14" s="96"/>
      <c r="B14" s="68" t="s">
        <v>204</v>
      </c>
      <c r="C14" s="96" t="s">
        <v>202</v>
      </c>
      <c r="D14" s="97">
        <v>2160.2</v>
      </c>
      <c r="H14" s="16"/>
      <c r="I14" s="16"/>
      <c r="J14" s="16"/>
      <c r="K14" s="16"/>
    </row>
    <row r="15" spans="1:11" ht="15">
      <c r="A15" s="96"/>
      <c r="B15" s="68" t="s">
        <v>205</v>
      </c>
      <c r="C15" s="96" t="s">
        <v>202</v>
      </c>
      <c r="D15" s="97">
        <v>9724.85</v>
      </c>
      <c r="H15" s="16"/>
      <c r="I15" s="16"/>
      <c r="J15" s="16"/>
      <c r="K15" s="16"/>
    </row>
    <row r="16" spans="1:11" ht="26.25">
      <c r="A16" s="96"/>
      <c r="B16" s="68" t="s">
        <v>283</v>
      </c>
      <c r="C16" s="96" t="s">
        <v>202</v>
      </c>
      <c r="D16" s="97">
        <v>261.65</v>
      </c>
      <c r="H16" s="16"/>
      <c r="I16" s="16"/>
      <c r="J16" s="16"/>
      <c r="K16" s="16"/>
    </row>
    <row r="17" spans="1:11" ht="15">
      <c r="A17" s="96"/>
      <c r="B17" s="68" t="s">
        <v>284</v>
      </c>
      <c r="C17" s="96" t="s">
        <v>202</v>
      </c>
      <c r="D17" s="97">
        <v>4111.37</v>
      </c>
      <c r="H17" s="16"/>
      <c r="I17" s="16"/>
      <c r="J17" s="16"/>
      <c r="K17" s="16"/>
    </row>
    <row r="18" spans="1:11" ht="15.75" thickBot="1">
      <c r="A18" s="71"/>
      <c r="B18" s="69" t="s">
        <v>13</v>
      </c>
      <c r="C18" s="98" t="s">
        <v>202</v>
      </c>
      <c r="D18" s="99">
        <v>26496.68</v>
      </c>
      <c r="H18" s="16"/>
      <c r="I18" s="16"/>
      <c r="J18" s="16"/>
      <c r="K18" s="16"/>
    </row>
    <row r="19" spans="1:11" ht="15.75" thickBot="1">
      <c r="A19" s="64" t="s">
        <v>206</v>
      </c>
      <c r="B19" s="66" t="s">
        <v>285</v>
      </c>
      <c r="C19" s="95"/>
      <c r="D19" s="64"/>
      <c r="H19" s="16"/>
      <c r="I19" s="16"/>
      <c r="J19" s="16"/>
      <c r="K19" s="16"/>
    </row>
    <row r="20" spans="1:11" ht="15">
      <c r="A20" s="96"/>
      <c r="B20" s="68" t="s">
        <v>207</v>
      </c>
      <c r="C20" s="96" t="s">
        <v>202</v>
      </c>
      <c r="D20" s="97">
        <v>29541.9</v>
      </c>
      <c r="H20" s="16"/>
      <c r="I20" s="16"/>
      <c r="J20" s="16"/>
      <c r="K20" s="16"/>
    </row>
    <row r="21" spans="1:11" ht="15">
      <c r="A21" s="96"/>
      <c r="B21" s="68" t="s">
        <v>208</v>
      </c>
      <c r="C21" s="96" t="s">
        <v>202</v>
      </c>
      <c r="D21" s="97">
        <v>2340.76</v>
      </c>
      <c r="H21" s="16"/>
      <c r="I21" s="16"/>
      <c r="J21" s="16"/>
      <c r="K21" s="16"/>
    </row>
    <row r="22" spans="1:11" ht="15">
      <c r="A22" s="96"/>
      <c r="B22" s="68" t="s">
        <v>210</v>
      </c>
      <c r="C22" s="96" t="s">
        <v>202</v>
      </c>
      <c r="D22" s="67" t="s">
        <v>209</v>
      </c>
      <c r="H22" s="16"/>
      <c r="I22" s="16"/>
      <c r="J22" s="16"/>
      <c r="K22" s="16"/>
    </row>
    <row r="23" spans="1:11" ht="15">
      <c r="A23" s="96"/>
      <c r="B23" s="68" t="s">
        <v>286</v>
      </c>
      <c r="C23" s="96" t="s">
        <v>202</v>
      </c>
      <c r="D23" s="97">
        <v>1443.24</v>
      </c>
      <c r="H23" s="16"/>
      <c r="I23" s="16"/>
      <c r="J23" s="16"/>
      <c r="K23" s="16"/>
    </row>
    <row r="24" spans="1:11" ht="15.75" thickBot="1">
      <c r="A24" s="71"/>
      <c r="B24" s="69" t="s">
        <v>13</v>
      </c>
      <c r="C24" s="98" t="s">
        <v>202</v>
      </c>
      <c r="D24" s="99">
        <v>33325.9</v>
      </c>
      <c r="H24" s="16"/>
      <c r="I24" s="16"/>
      <c r="J24" s="16"/>
      <c r="K24" s="16"/>
    </row>
    <row r="25" spans="1:11" ht="15.75" thickBot="1">
      <c r="A25" s="64" t="s">
        <v>211</v>
      </c>
      <c r="B25" s="66" t="s">
        <v>287</v>
      </c>
      <c r="C25" s="95"/>
      <c r="D25" s="64"/>
      <c r="H25" s="16"/>
      <c r="I25" s="16"/>
      <c r="J25" s="16"/>
      <c r="K25" s="16"/>
    </row>
    <row r="26" spans="1:11" ht="15">
      <c r="A26" s="96"/>
      <c r="B26" s="68" t="s">
        <v>212</v>
      </c>
      <c r="C26" s="96" t="s">
        <v>202</v>
      </c>
      <c r="D26" s="97">
        <v>5632.7</v>
      </c>
      <c r="H26" s="16"/>
      <c r="I26" s="16"/>
      <c r="J26" s="16"/>
      <c r="K26" s="16"/>
    </row>
    <row r="27" spans="1:11" ht="15">
      <c r="A27" s="96"/>
      <c r="B27" s="68" t="s">
        <v>213</v>
      </c>
      <c r="C27" s="96" t="s">
        <v>202</v>
      </c>
      <c r="D27" s="97">
        <v>3329.29</v>
      </c>
      <c r="H27" s="16"/>
      <c r="I27" s="16"/>
      <c r="J27" s="16"/>
      <c r="K27" s="16"/>
    </row>
    <row r="28" spans="1:11" ht="15">
      <c r="A28" s="96"/>
      <c r="B28" s="68" t="s">
        <v>179</v>
      </c>
      <c r="C28" s="96" t="s">
        <v>202</v>
      </c>
      <c r="D28" s="67" t="s">
        <v>209</v>
      </c>
      <c r="H28" s="16"/>
      <c r="I28" s="16"/>
      <c r="J28" s="16"/>
      <c r="K28" s="16"/>
    </row>
    <row r="29" spans="1:11" ht="15">
      <c r="A29" s="96"/>
      <c r="B29" s="68" t="s">
        <v>288</v>
      </c>
      <c r="C29" s="96" t="s">
        <v>202</v>
      </c>
      <c r="D29" s="97">
        <v>1677.02</v>
      </c>
      <c r="H29" s="16"/>
      <c r="I29" s="16"/>
      <c r="J29" s="16"/>
      <c r="K29" s="16"/>
    </row>
    <row r="30" spans="1:11" ht="15">
      <c r="A30" s="96"/>
      <c r="B30" s="68" t="s">
        <v>289</v>
      </c>
      <c r="C30" s="96" t="s">
        <v>202</v>
      </c>
      <c r="D30" s="97">
        <v>201.6</v>
      </c>
      <c r="H30" s="16"/>
      <c r="I30" s="16"/>
      <c r="J30" s="16"/>
      <c r="K30" s="16"/>
    </row>
    <row r="31" spans="1:11" ht="15.75" thickBot="1">
      <c r="A31" s="71"/>
      <c r="B31" s="69" t="s">
        <v>13</v>
      </c>
      <c r="C31" s="98" t="s">
        <v>202</v>
      </c>
      <c r="D31" s="99">
        <v>10840.61</v>
      </c>
      <c r="H31" s="16"/>
      <c r="I31" s="16"/>
      <c r="J31" s="16"/>
      <c r="K31" s="16"/>
    </row>
    <row r="32" spans="1:11" ht="15.75" thickBot="1">
      <c r="A32" s="64" t="s">
        <v>216</v>
      </c>
      <c r="B32" s="66" t="s">
        <v>290</v>
      </c>
      <c r="C32" s="95"/>
      <c r="D32" s="64"/>
      <c r="H32" s="16"/>
      <c r="I32" s="16"/>
      <c r="J32" s="16"/>
      <c r="K32" s="16"/>
    </row>
    <row r="33" spans="1:11" ht="15">
      <c r="A33" s="96"/>
      <c r="B33" s="68" t="s">
        <v>214</v>
      </c>
      <c r="C33" s="96" t="s">
        <v>202</v>
      </c>
      <c r="D33" s="67" t="s">
        <v>209</v>
      </c>
      <c r="H33" s="16"/>
      <c r="I33" s="16"/>
      <c r="J33" s="16"/>
      <c r="K33" s="16"/>
    </row>
    <row r="34" spans="1:11" ht="15">
      <c r="A34" s="96"/>
      <c r="B34" s="68" t="s">
        <v>215</v>
      </c>
      <c r="C34" s="96" t="s">
        <v>202</v>
      </c>
      <c r="D34" s="67" t="s">
        <v>209</v>
      </c>
      <c r="H34" s="16"/>
      <c r="I34" s="16"/>
      <c r="J34" s="16"/>
      <c r="K34" s="16"/>
    </row>
    <row r="35" spans="1:11" ht="15.75" thickBot="1">
      <c r="A35" s="71"/>
      <c r="B35" s="69" t="s">
        <v>13</v>
      </c>
      <c r="C35" s="98" t="s">
        <v>202</v>
      </c>
      <c r="D35" s="70" t="s">
        <v>209</v>
      </c>
      <c r="H35" s="16"/>
      <c r="I35" s="16"/>
      <c r="J35" s="16"/>
      <c r="K35" s="16"/>
    </row>
    <row r="36" spans="1:11" ht="15.75" thickBot="1">
      <c r="A36" s="64" t="s">
        <v>218</v>
      </c>
      <c r="B36" s="66" t="s">
        <v>291</v>
      </c>
      <c r="C36" s="95"/>
      <c r="D36" s="64"/>
      <c r="H36" s="16"/>
      <c r="I36" s="16"/>
      <c r="J36" s="16"/>
      <c r="K36" s="16"/>
    </row>
    <row r="37" spans="1:11" ht="15">
      <c r="A37" s="96"/>
      <c r="B37" s="68" t="s">
        <v>209</v>
      </c>
      <c r="C37" s="96" t="s">
        <v>202</v>
      </c>
      <c r="D37" s="97">
        <v>3805.92</v>
      </c>
      <c r="H37" s="16"/>
      <c r="I37" s="16"/>
      <c r="J37" s="16"/>
      <c r="K37" s="16"/>
    </row>
    <row r="38" spans="1:11" ht="15.75" thickBot="1">
      <c r="A38" s="71"/>
      <c r="B38" s="69" t="s">
        <v>13</v>
      </c>
      <c r="C38" s="98" t="s">
        <v>202</v>
      </c>
      <c r="D38" s="99">
        <v>3805.92</v>
      </c>
      <c r="H38" s="16"/>
      <c r="I38" s="16"/>
      <c r="J38" s="16"/>
      <c r="K38" s="16"/>
    </row>
    <row r="39" spans="1:11" ht="15.75" thickBot="1">
      <c r="A39" s="64" t="s">
        <v>220</v>
      </c>
      <c r="B39" s="66" t="s">
        <v>292</v>
      </c>
      <c r="C39" s="95"/>
      <c r="D39" s="64"/>
      <c r="H39" s="16"/>
      <c r="I39" s="16"/>
      <c r="J39" s="16"/>
      <c r="K39" s="16"/>
    </row>
    <row r="40" spans="1:11" ht="15">
      <c r="A40" s="96"/>
      <c r="B40" s="68" t="s">
        <v>219</v>
      </c>
      <c r="C40" s="96" t="s">
        <v>202</v>
      </c>
      <c r="D40" s="97">
        <v>4838.55</v>
      </c>
      <c r="H40" s="16"/>
      <c r="I40" s="16"/>
      <c r="J40" s="16"/>
      <c r="K40" s="16"/>
    </row>
    <row r="41" spans="1:11" ht="15">
      <c r="A41" s="96"/>
      <c r="B41" s="68" t="s">
        <v>221</v>
      </c>
      <c r="C41" s="96" t="s">
        <v>202</v>
      </c>
      <c r="D41" s="97">
        <v>1744.56</v>
      </c>
      <c r="H41" s="16"/>
      <c r="I41" s="16"/>
      <c r="J41" s="16"/>
      <c r="K41" s="16"/>
    </row>
    <row r="42" spans="1:11" ht="15.75" thickBot="1">
      <c r="A42" s="71"/>
      <c r="B42" s="69" t="s">
        <v>13</v>
      </c>
      <c r="C42" s="98" t="s">
        <v>202</v>
      </c>
      <c r="D42" s="99">
        <v>6583.11</v>
      </c>
      <c r="H42" s="16"/>
      <c r="I42" s="16"/>
      <c r="J42" s="16"/>
      <c r="K42" s="16"/>
    </row>
    <row r="43" spans="1:11" ht="15.75" thickBot="1">
      <c r="A43" s="64" t="s">
        <v>222</v>
      </c>
      <c r="B43" s="66" t="s">
        <v>167</v>
      </c>
      <c r="C43" s="95"/>
      <c r="D43" s="64"/>
      <c r="H43" s="16"/>
      <c r="I43" s="16"/>
      <c r="J43" s="16"/>
      <c r="K43" s="16"/>
    </row>
    <row r="44" spans="1:11" ht="15">
      <c r="A44" s="96"/>
      <c r="B44" s="68" t="s">
        <v>209</v>
      </c>
      <c r="C44" s="96" t="s">
        <v>202</v>
      </c>
      <c r="D44" s="97">
        <v>17143.41</v>
      </c>
      <c r="H44" s="16"/>
      <c r="I44" s="16"/>
      <c r="J44" s="16"/>
      <c r="K44" s="16"/>
    </row>
    <row r="45" spans="1:11" ht="15.75" thickBot="1">
      <c r="A45" s="71"/>
      <c r="B45" s="69" t="s">
        <v>13</v>
      </c>
      <c r="C45" s="98" t="s">
        <v>202</v>
      </c>
      <c r="D45" s="99">
        <v>17143.41</v>
      </c>
      <c r="H45" s="16"/>
      <c r="I45" s="16"/>
      <c r="J45" s="16"/>
      <c r="K45" s="16"/>
    </row>
    <row r="46" spans="1:11" ht="15.75" thickBot="1">
      <c r="A46" s="64" t="s">
        <v>223</v>
      </c>
      <c r="B46" s="66" t="s">
        <v>293</v>
      </c>
      <c r="C46" s="95"/>
      <c r="D46" s="64"/>
      <c r="H46" s="16"/>
      <c r="I46" s="16"/>
      <c r="J46" s="16"/>
      <c r="K46" s="16"/>
    </row>
    <row r="47" spans="1:11" ht="15">
      <c r="A47" s="96"/>
      <c r="B47" s="68" t="s">
        <v>209</v>
      </c>
      <c r="C47" s="96" t="s">
        <v>202</v>
      </c>
      <c r="D47" s="67" t="s">
        <v>209</v>
      </c>
      <c r="H47" s="16"/>
      <c r="I47" s="16"/>
      <c r="J47" s="16"/>
      <c r="K47" s="16"/>
    </row>
    <row r="48" spans="1:11" ht="15.75" thickBot="1">
      <c r="A48" s="71"/>
      <c r="B48" s="69" t="s">
        <v>13</v>
      </c>
      <c r="C48" s="98" t="s">
        <v>202</v>
      </c>
      <c r="D48" s="70" t="s">
        <v>209</v>
      </c>
      <c r="H48" s="16"/>
      <c r="I48" s="16"/>
      <c r="J48" s="16"/>
      <c r="K48" s="16"/>
    </row>
    <row r="49" spans="1:11" ht="15.75" thickBot="1">
      <c r="A49" s="64" t="s">
        <v>223</v>
      </c>
      <c r="B49" s="66" t="s">
        <v>226</v>
      </c>
      <c r="C49" s="74" t="s">
        <v>202</v>
      </c>
      <c r="D49" s="90">
        <v>98195.63</v>
      </c>
      <c r="H49" s="16"/>
      <c r="I49" s="16"/>
      <c r="J49" s="16"/>
      <c r="K49" s="16"/>
    </row>
    <row r="50" spans="1:11" ht="15.75" thickBot="1">
      <c r="A50" s="71" t="s">
        <v>224</v>
      </c>
      <c r="B50" s="72" t="s">
        <v>276</v>
      </c>
      <c r="C50" s="73" t="s">
        <v>202</v>
      </c>
      <c r="D50" s="91">
        <f>D49*1%</f>
        <v>981.9563</v>
      </c>
      <c r="H50" s="16"/>
      <c r="I50" s="16"/>
      <c r="J50" s="16"/>
      <c r="K50" s="16"/>
    </row>
    <row r="51" spans="1:11" ht="15.75" thickBot="1">
      <c r="A51" s="64" t="s">
        <v>225</v>
      </c>
      <c r="B51" s="66" t="s">
        <v>217</v>
      </c>
      <c r="C51" s="74" t="s">
        <v>202</v>
      </c>
      <c r="D51" s="90">
        <f>D49+D50</f>
        <v>99177.58630000001</v>
      </c>
      <c r="H51" s="16"/>
      <c r="I51" s="16"/>
      <c r="J51" s="16"/>
      <c r="K51" s="16"/>
    </row>
    <row r="52" spans="1:11" ht="15.75" thickBot="1">
      <c r="A52" s="71" t="s">
        <v>227</v>
      </c>
      <c r="B52" s="72" t="s">
        <v>295</v>
      </c>
      <c r="C52" s="73" t="s">
        <v>202</v>
      </c>
      <c r="D52" s="91">
        <v>1088.58</v>
      </c>
      <c r="H52" s="16"/>
      <c r="I52" s="16"/>
      <c r="J52" s="16"/>
      <c r="K52" s="16"/>
    </row>
    <row r="53" spans="1:11" ht="15.75" thickBot="1">
      <c r="A53" s="64" t="s">
        <v>228</v>
      </c>
      <c r="B53" s="66" t="s">
        <v>229</v>
      </c>
      <c r="C53" s="74" t="s">
        <v>202</v>
      </c>
      <c r="D53" s="90">
        <f>D51+D52</f>
        <v>100266.16630000001</v>
      </c>
      <c r="H53" s="16"/>
      <c r="I53" s="16"/>
      <c r="J53" s="16"/>
      <c r="K53" s="16"/>
    </row>
    <row r="54" spans="1:11" ht="15">
      <c r="A54" s="101"/>
      <c r="B54" s="102" t="s">
        <v>297</v>
      </c>
      <c r="C54" s="101"/>
      <c r="D54" s="101"/>
      <c r="H54" s="16"/>
      <c r="I54" s="16"/>
      <c r="J54" s="16"/>
      <c r="K54" s="16"/>
    </row>
    <row r="55" spans="1:11" ht="15">
      <c r="A55" s="101"/>
      <c r="B55" s="75" t="s">
        <v>230</v>
      </c>
      <c r="C55" s="103"/>
      <c r="D55" s="76" t="s">
        <v>313</v>
      </c>
      <c r="H55" s="16"/>
      <c r="I55" s="16"/>
      <c r="J55" s="16"/>
      <c r="K55" s="16"/>
    </row>
    <row r="56" spans="1:11" ht="15">
      <c r="A56" s="101"/>
      <c r="B56" s="75" t="s">
        <v>231</v>
      </c>
      <c r="C56" s="103"/>
      <c r="D56" s="76" t="s">
        <v>314</v>
      </c>
      <c r="H56" s="16"/>
      <c r="I56" s="16"/>
      <c r="J56" s="16"/>
      <c r="K56" s="16"/>
    </row>
    <row r="57" spans="1:11" ht="15">
      <c r="A57" s="101"/>
      <c r="B57" s="75" t="s">
        <v>278</v>
      </c>
      <c r="C57" s="103"/>
      <c r="D57" s="76" t="s">
        <v>209</v>
      </c>
      <c r="H57" s="16"/>
      <c r="I57" s="16"/>
      <c r="J57" s="16"/>
      <c r="K57" s="16"/>
    </row>
    <row r="58" spans="1:11" ht="15">
      <c r="A58" s="101"/>
      <c r="B58" s="75" t="s">
        <v>277</v>
      </c>
      <c r="C58" s="103"/>
      <c r="D58" s="76" t="s">
        <v>315</v>
      </c>
      <c r="H58" s="16"/>
      <c r="I58" s="16"/>
      <c r="J58" s="16"/>
      <c r="K58" s="16"/>
    </row>
    <row r="59" spans="1:11" ht="15">
      <c r="A59" s="101"/>
      <c r="B59" s="75" t="s">
        <v>275</v>
      </c>
      <c r="C59" s="103"/>
      <c r="D59" s="80">
        <f>D53-D56-D58</f>
        <v>30257.23630000002</v>
      </c>
      <c r="H59" s="16"/>
      <c r="I59" s="16"/>
      <c r="J59" s="16"/>
      <c r="K59" s="16"/>
    </row>
    <row r="60" spans="1:11" ht="15">
      <c r="A60" s="101"/>
      <c r="B60" s="77" t="s">
        <v>232</v>
      </c>
      <c r="C60" s="77"/>
      <c r="D60" s="105" t="s">
        <v>233</v>
      </c>
      <c r="H60" s="16"/>
      <c r="I60" s="16"/>
      <c r="J60" s="16"/>
      <c r="K60" s="16"/>
    </row>
  </sheetData>
  <sheetProtection/>
  <mergeCells count="2">
    <mergeCell ref="A4:C4"/>
    <mergeCell ref="A2:C2"/>
  </mergeCells>
  <hyperlinks>
    <hyperlink ref="A2:C2" location="ГЛАВНАЯ!A1" display="На главную"/>
    <hyperlink ref="A4:C4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140625" style="0" customWidth="1"/>
    <col min="3" max="3" width="14.140625" style="10" customWidth="1"/>
    <col min="4" max="4" width="29.851562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241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4525.17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3357.87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2451.02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7679.1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296.88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4664.86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22974.9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38018.01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2669.28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1637.54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42324.83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4096.3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3804.9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1902.78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102.48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9906.47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4858.56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4858.56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5489.93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1979.42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7469.35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19451.31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19451.31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106985.41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1069.8541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108055.2641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1235.13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109290.3941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316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317</v>
      </c>
      <c r="F55" s="16"/>
      <c r="G55" s="16"/>
      <c r="H55" s="16"/>
      <c r="I55" s="16"/>
    </row>
    <row r="56" spans="1:9" ht="15">
      <c r="A56" s="101"/>
      <c r="B56" s="75" t="s">
        <v>275</v>
      </c>
      <c r="C56" s="103"/>
      <c r="D56" s="80">
        <f>D52-D55</f>
        <v>38038.864100000006</v>
      </c>
      <c r="F56" s="16"/>
      <c r="G56" s="16"/>
      <c r="H56" s="16"/>
      <c r="I56" s="16"/>
    </row>
    <row r="57" spans="1:9" ht="15">
      <c r="A57" s="101"/>
      <c r="B57" s="77" t="s">
        <v>232</v>
      </c>
      <c r="C57" s="77"/>
      <c r="D57" s="105" t="s">
        <v>233</v>
      </c>
      <c r="F57" s="16"/>
      <c r="G57" s="16"/>
      <c r="H57" s="16"/>
      <c r="I57" s="16"/>
    </row>
    <row r="58" spans="1:9" ht="15">
      <c r="A58" s="101"/>
      <c r="B58" s="3"/>
      <c r="C58" s="101"/>
      <c r="D58" s="101"/>
      <c r="F58" s="16"/>
      <c r="G58" s="16"/>
      <c r="H58" s="16"/>
      <c r="I58" s="16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57421875" style="10" customWidth="1"/>
    <col min="4" max="4" width="29.5742187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242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10756.65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4164.1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3985.99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10712.6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482.8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7586.28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37688.42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22092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3191.69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2663.06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27946.75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9900.35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9670.8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3094.42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166.32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22831.89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4677.84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4677.84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8928.06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3219.05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12147.11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31632.9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31632.9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136924.92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1369.2492000000002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138294.1692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2008.64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140302.80920000002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318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319</v>
      </c>
      <c r="F55" s="16"/>
      <c r="G55" s="16"/>
      <c r="H55" s="16"/>
      <c r="I55" s="16"/>
    </row>
    <row r="56" spans="1:9" ht="15">
      <c r="A56" s="101"/>
      <c r="B56" s="75" t="s">
        <v>275</v>
      </c>
      <c r="C56" s="103"/>
      <c r="D56" s="80">
        <f>D52-D55</f>
        <v>22555.399200000014</v>
      </c>
      <c r="F56" s="16"/>
      <c r="G56" s="16"/>
      <c r="H56" s="16"/>
      <c r="I56" s="16"/>
    </row>
    <row r="57" spans="1:9" ht="15">
      <c r="A57" s="101"/>
      <c r="B57" s="77" t="s">
        <v>232</v>
      </c>
      <c r="C57" s="77"/>
      <c r="D57" s="105" t="s">
        <v>233</v>
      </c>
      <c r="F57" s="16"/>
      <c r="G57" s="16"/>
      <c r="H57" s="16"/>
      <c r="I57" s="16"/>
    </row>
    <row r="58" spans="1:9" ht="15">
      <c r="A58" s="101"/>
      <c r="B58" s="3"/>
      <c r="C58" s="101"/>
      <c r="D58" s="101"/>
      <c r="F58" s="16"/>
      <c r="G58" s="16"/>
      <c r="H58" s="16"/>
      <c r="I58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I5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8515625" style="0" customWidth="1"/>
    <col min="3" max="3" width="14.00390625" style="10" customWidth="1"/>
    <col min="4" max="4" width="29.710937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243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10480.62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2215.21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4007.12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10583.45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485.36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7626.49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35398.24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46459.4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3404.59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2677.18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52541.17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7853.35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7134.2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3110.82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166.32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18264.69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3121.84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3121.84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8975.38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3236.11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12211.49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31800.55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31800.55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153337.98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1533.3798000000002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154871.3598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2019.28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156890.6398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320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321</v>
      </c>
      <c r="F55" s="16"/>
      <c r="G55" s="16"/>
      <c r="H55" s="16"/>
      <c r="I55" s="16"/>
    </row>
    <row r="56" spans="1:9" ht="15">
      <c r="A56" s="101"/>
      <c r="B56" s="75" t="s">
        <v>275</v>
      </c>
      <c r="C56" s="103"/>
      <c r="D56" s="80">
        <f>D52-D55</f>
        <v>52343.1498</v>
      </c>
      <c r="F56" s="16"/>
      <c r="G56" s="16"/>
      <c r="H56" s="16"/>
      <c r="I56" s="16"/>
    </row>
    <row r="57" spans="1:9" ht="15">
      <c r="A57" s="101"/>
      <c r="B57" s="77" t="s">
        <v>232</v>
      </c>
      <c r="C57" s="77"/>
      <c r="D57" s="105" t="s">
        <v>233</v>
      </c>
      <c r="F57" s="16"/>
      <c r="G57" s="16"/>
      <c r="H57" s="16"/>
      <c r="I57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7109375" style="0" customWidth="1"/>
    <col min="3" max="3" width="13.7109375" style="10" customWidth="1"/>
    <col min="4" max="4" width="29.5742187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244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10473.3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1015.04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3478.53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9635.94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421.33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6620.46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31644.6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53040.64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2669.76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2324.03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58034.43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11379.25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3487.83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2700.46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324.24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17891.79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4942.08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4942.08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7791.42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2809.23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10600.64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27605.66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27605.66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150719.2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1507.1920000000002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152226.39200000002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1752.92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153979.31200000003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358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359</v>
      </c>
      <c r="F55" s="16"/>
      <c r="G55" s="16"/>
      <c r="H55" s="16"/>
      <c r="I55" s="16"/>
    </row>
    <row r="56" spans="1:9" ht="15">
      <c r="A56" s="101"/>
      <c r="B56" s="75" t="s">
        <v>277</v>
      </c>
      <c r="C56" s="103"/>
      <c r="D56" s="76" t="s">
        <v>360</v>
      </c>
      <c r="F56" s="16"/>
      <c r="G56" s="16"/>
      <c r="H56" s="16"/>
      <c r="I56" s="16"/>
    </row>
    <row r="57" spans="1:9" ht="15">
      <c r="A57" s="101"/>
      <c r="B57" s="75" t="s">
        <v>275</v>
      </c>
      <c r="C57" s="103"/>
      <c r="D57" s="80">
        <f>D52-D55-D56</f>
        <v>44548.15200000003</v>
      </c>
      <c r="F57" s="16"/>
      <c r="G57" s="16"/>
      <c r="H57" s="16"/>
      <c r="I57" s="16"/>
    </row>
    <row r="58" spans="1:9" ht="15">
      <c r="A58" s="101"/>
      <c r="B58" s="77" t="s">
        <v>232</v>
      </c>
      <c r="C58" s="77"/>
      <c r="D58" s="105" t="s">
        <v>233</v>
      </c>
      <c r="F58" s="16"/>
      <c r="G58" s="16"/>
      <c r="H58" s="16"/>
      <c r="I58" s="16"/>
    </row>
    <row r="59" spans="1:9" ht="15">
      <c r="A59" s="101"/>
      <c r="B59" s="3"/>
      <c r="C59" s="101"/>
      <c r="D59" s="101"/>
      <c r="F59" s="16"/>
      <c r="G59" s="16"/>
      <c r="H59" s="16"/>
      <c r="I59" s="16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68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9.28125" style="0" customWidth="1"/>
    <col min="2" max="2" width="74.421875" style="0" customWidth="1"/>
    <col min="3" max="3" width="13.7109375" style="0" customWidth="1"/>
    <col min="4" max="4" width="29.57421875" style="0" customWidth="1"/>
  </cols>
  <sheetData>
    <row r="2" spans="2:4" ht="15">
      <c r="B2" s="112" t="s">
        <v>129</v>
      </c>
      <c r="C2" s="112"/>
      <c r="D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280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26173.93</v>
      </c>
    </row>
    <row r="11" spans="1:4" ht="15">
      <c r="A11" s="96"/>
      <c r="B11" s="68" t="s">
        <v>282</v>
      </c>
      <c r="C11" s="96" t="s">
        <v>202</v>
      </c>
      <c r="D11" s="97">
        <v>8585.2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24957.85</v>
      </c>
    </row>
    <row r="14" spans="1:4" ht="15">
      <c r="A14" s="96"/>
      <c r="B14" s="68" t="s">
        <v>205</v>
      </c>
      <c r="C14" s="96" t="s">
        <v>202</v>
      </c>
      <c r="D14" s="97">
        <v>44178.71</v>
      </c>
    </row>
    <row r="15" spans="1:4" ht="26.25">
      <c r="A15" s="96"/>
      <c r="B15" s="68" t="s">
        <v>283</v>
      </c>
      <c r="C15" s="96" t="s">
        <v>202</v>
      </c>
      <c r="D15" s="97">
        <v>3023</v>
      </c>
    </row>
    <row r="16" spans="1:4" ht="15">
      <c r="A16" s="96"/>
      <c r="B16" s="68" t="s">
        <v>284</v>
      </c>
      <c r="C16" s="96" t="s">
        <v>202</v>
      </c>
      <c r="D16" s="97">
        <v>47500.66</v>
      </c>
    </row>
    <row r="17" spans="1:4" ht="15.75" thickBot="1">
      <c r="A17" s="71"/>
      <c r="B17" s="69" t="s">
        <v>13</v>
      </c>
      <c r="C17" s="98" t="s">
        <v>202</v>
      </c>
      <c r="D17" s="99">
        <v>154419.36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82184.33</v>
      </c>
    </row>
    <row r="20" spans="1:4" ht="15">
      <c r="A20" s="96"/>
      <c r="B20" s="68" t="s">
        <v>208</v>
      </c>
      <c r="C20" s="96" t="s">
        <v>202</v>
      </c>
      <c r="D20" s="97">
        <v>75519.6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16674.48</v>
      </c>
    </row>
    <row r="23" spans="1:4" ht="15.75" thickBot="1">
      <c r="A23" s="71"/>
      <c r="B23" s="69" t="s">
        <v>13</v>
      </c>
      <c r="C23" s="98" t="s">
        <v>202</v>
      </c>
      <c r="D23" s="99">
        <v>174378.41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14340.5</v>
      </c>
    </row>
    <row r="26" spans="1:4" ht="15">
      <c r="A26" s="96"/>
      <c r="B26" s="68" t="s">
        <v>213</v>
      </c>
      <c r="C26" s="96" t="s">
        <v>202</v>
      </c>
      <c r="D26" s="97">
        <v>22195.28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19375.35</v>
      </c>
    </row>
    <row r="29" spans="1:4" ht="15">
      <c r="A29" s="96"/>
      <c r="B29" s="68" t="s">
        <v>289</v>
      </c>
      <c r="C29" s="96" t="s">
        <v>202</v>
      </c>
      <c r="D29" s="97">
        <v>964.8</v>
      </c>
    </row>
    <row r="30" spans="1:4" ht="15.75" thickBot="1">
      <c r="A30" s="71"/>
      <c r="B30" s="69" t="s">
        <v>13</v>
      </c>
      <c r="C30" s="98" t="s">
        <v>202</v>
      </c>
      <c r="D30" s="99">
        <v>56875.93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97">
        <v>147202.8</v>
      </c>
    </row>
    <row r="33" spans="1:4" ht="15">
      <c r="A33" s="96"/>
      <c r="B33" s="68" t="s">
        <v>215</v>
      </c>
      <c r="C33" s="96" t="s">
        <v>202</v>
      </c>
      <c r="D33" s="97">
        <v>16648</v>
      </c>
    </row>
    <row r="34" spans="1:4" ht="15.75" thickBot="1">
      <c r="A34" s="71"/>
      <c r="B34" s="69" t="s">
        <v>13</v>
      </c>
      <c r="C34" s="98" t="s">
        <v>202</v>
      </c>
      <c r="D34" s="99">
        <v>163850.8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159189.82</v>
      </c>
    </row>
    <row r="37" spans="1:4" ht="15.75" thickBot="1">
      <c r="A37" s="71"/>
      <c r="B37" s="69" t="s">
        <v>13</v>
      </c>
      <c r="C37" s="98" t="s">
        <v>202</v>
      </c>
      <c r="D37" s="99">
        <v>159189.82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55902.08</v>
      </c>
    </row>
    <row r="40" spans="1:4" ht="15">
      <c r="A40" s="96"/>
      <c r="B40" s="68" t="s">
        <v>221</v>
      </c>
      <c r="C40" s="96" t="s">
        <v>202</v>
      </c>
      <c r="D40" s="97">
        <v>20155.72</v>
      </c>
    </row>
    <row r="41" spans="1:4" ht="15.75" thickBot="1">
      <c r="A41" s="71"/>
      <c r="B41" s="69" t="s">
        <v>13</v>
      </c>
      <c r="C41" s="98" t="s">
        <v>202</v>
      </c>
      <c r="D41" s="99">
        <v>76057.79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198065.91</v>
      </c>
    </row>
    <row r="44" spans="1:4" ht="15.75" thickBot="1">
      <c r="A44" s="71"/>
      <c r="B44" s="69" t="s">
        <v>13</v>
      </c>
      <c r="C44" s="98" t="s">
        <v>202</v>
      </c>
      <c r="D44" s="99">
        <v>198065.91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982838.02</v>
      </c>
    </row>
    <row r="49" spans="1:4" ht="15.75" thickBot="1">
      <c r="A49" s="71" t="s">
        <v>224</v>
      </c>
      <c r="B49" s="72" t="s">
        <v>294</v>
      </c>
      <c r="C49" s="73" t="s">
        <v>202</v>
      </c>
      <c r="D49" s="91">
        <f>D48*10%</f>
        <v>98283.80200000001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f>D48+D49</f>
        <v>1081121.822</v>
      </c>
    </row>
    <row r="51" spans="1:4" ht="15">
      <c r="A51" s="71" t="s">
        <v>227</v>
      </c>
      <c r="B51" s="72" t="s">
        <v>295</v>
      </c>
      <c r="C51" s="73" t="s">
        <v>202</v>
      </c>
      <c r="D51" s="91">
        <v>12576.87</v>
      </c>
    </row>
    <row r="52" spans="1:4" ht="15">
      <c r="A52" s="71">
        <v>12</v>
      </c>
      <c r="B52" s="72" t="s">
        <v>146</v>
      </c>
      <c r="C52" s="73"/>
      <c r="D52" s="91"/>
    </row>
    <row r="53" spans="1:4" ht="15">
      <c r="A53" s="71"/>
      <c r="B53" s="72" t="s">
        <v>296</v>
      </c>
      <c r="C53" s="73" t="s">
        <v>202</v>
      </c>
      <c r="D53" s="91">
        <v>382811.79</v>
      </c>
    </row>
    <row r="54" spans="1:4" ht="15">
      <c r="A54" s="71"/>
      <c r="B54" s="72" t="s">
        <v>302</v>
      </c>
      <c r="C54" s="73" t="s">
        <v>202</v>
      </c>
      <c r="D54" s="91">
        <v>1070401.81</v>
      </c>
    </row>
    <row r="55" spans="1:4" ht="15">
      <c r="A55" s="71"/>
      <c r="B55" s="72" t="s">
        <v>176</v>
      </c>
      <c r="C55" s="73" t="s">
        <v>202</v>
      </c>
      <c r="D55" s="91">
        <v>596338.65</v>
      </c>
    </row>
    <row r="56" spans="1:4" ht="15.75" thickBot="1">
      <c r="A56" s="87">
        <v>13</v>
      </c>
      <c r="B56" s="88" t="s">
        <v>229</v>
      </c>
      <c r="C56" s="89" t="s">
        <v>202</v>
      </c>
      <c r="D56" s="94">
        <f>D50+D51+D53+D54+D55</f>
        <v>3143250.9420000003</v>
      </c>
    </row>
    <row r="57" spans="1:4" ht="15">
      <c r="A57" s="101"/>
      <c r="B57" s="102" t="s">
        <v>297</v>
      </c>
      <c r="C57" s="101"/>
      <c r="D57" s="101"/>
    </row>
    <row r="58" spans="1:4" ht="15">
      <c r="A58" s="101"/>
      <c r="B58" s="92" t="s">
        <v>230</v>
      </c>
      <c r="C58" s="123"/>
      <c r="D58" s="93" t="s">
        <v>364</v>
      </c>
    </row>
    <row r="59" spans="1:4" ht="15">
      <c r="A59" s="101"/>
      <c r="B59" s="92" t="s">
        <v>231</v>
      </c>
      <c r="C59" s="123"/>
      <c r="D59" s="124">
        <v>886538.24</v>
      </c>
    </row>
    <row r="60" spans="1:4" ht="15">
      <c r="A60" s="101"/>
      <c r="B60" s="92" t="s">
        <v>300</v>
      </c>
      <c r="C60" s="123"/>
      <c r="D60" s="93">
        <v>2292.79</v>
      </c>
    </row>
    <row r="61" spans="1:4" ht="15">
      <c r="A61" s="101"/>
      <c r="B61" s="92" t="s">
        <v>277</v>
      </c>
      <c r="C61" s="123"/>
      <c r="D61" s="93" t="s">
        <v>365</v>
      </c>
    </row>
    <row r="62" spans="1:4" ht="15">
      <c r="A62" s="101"/>
      <c r="B62" s="72" t="s">
        <v>146</v>
      </c>
      <c r="C62" s="73"/>
      <c r="D62" s="91"/>
    </row>
    <row r="63" spans="1:4" ht="15">
      <c r="A63" s="101"/>
      <c r="B63" s="72" t="s">
        <v>296</v>
      </c>
      <c r="C63" s="73"/>
      <c r="D63" s="125">
        <v>382811.79</v>
      </c>
    </row>
    <row r="64" spans="1:4" ht="15">
      <c r="A64" s="101"/>
      <c r="B64" s="72" t="s">
        <v>302</v>
      </c>
      <c r="C64" s="73"/>
      <c r="D64" s="125">
        <v>1070401.81</v>
      </c>
    </row>
    <row r="65" spans="1:4" ht="15">
      <c r="A65" s="101"/>
      <c r="B65" s="72" t="s">
        <v>176</v>
      </c>
      <c r="C65" s="73"/>
      <c r="D65" s="125">
        <v>596338.65</v>
      </c>
    </row>
    <row r="66" spans="1:4" ht="15">
      <c r="A66" s="101"/>
      <c r="B66" s="92" t="s">
        <v>333</v>
      </c>
      <c r="C66" s="126"/>
      <c r="D66" s="125">
        <f>D59+D60+D61+D63+D64+D65+-D56</f>
        <v>42706.867999999784</v>
      </c>
    </row>
    <row r="67" spans="1:4" ht="15">
      <c r="A67" s="101"/>
      <c r="B67" s="3" t="s">
        <v>366</v>
      </c>
      <c r="C67" s="101"/>
      <c r="D67" s="101"/>
    </row>
    <row r="68" spans="1:4" ht="15">
      <c r="A68" s="101"/>
      <c r="B68" s="3"/>
      <c r="C68" s="101"/>
      <c r="D68" s="101"/>
    </row>
  </sheetData>
  <sheetProtection/>
  <mergeCells count="1">
    <mergeCell ref="B2:D2"/>
  </mergeCells>
  <hyperlinks>
    <hyperlink ref="B2:D2" location="ГЛАВНАЯ!A1" display="На главную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4.00390625" style="10" customWidth="1"/>
    <col min="4" max="4" width="29.7109375" style="16" customWidth="1"/>
    <col min="5" max="7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245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1" ht="26.25" thickBot="1">
      <c r="A8" s="64" t="s">
        <v>196</v>
      </c>
      <c r="B8" s="65" t="s">
        <v>197</v>
      </c>
      <c r="C8" s="65" t="s">
        <v>198</v>
      </c>
      <c r="D8" s="64" t="s">
        <v>199</v>
      </c>
      <c r="H8" s="16"/>
      <c r="I8" s="16"/>
      <c r="J8" s="16"/>
      <c r="K8" s="16"/>
    </row>
    <row r="9" spans="1:11" ht="15.75" thickBot="1">
      <c r="A9" s="64" t="s">
        <v>200</v>
      </c>
      <c r="B9" s="66" t="s">
        <v>281</v>
      </c>
      <c r="C9" s="95"/>
      <c r="D9" s="64"/>
      <c r="H9" s="16"/>
      <c r="I9" s="16"/>
      <c r="J9" s="16"/>
      <c r="K9" s="16"/>
    </row>
    <row r="10" spans="1:11" ht="15">
      <c r="A10" s="96"/>
      <c r="B10" s="68" t="s">
        <v>201</v>
      </c>
      <c r="C10" s="96" t="s">
        <v>202</v>
      </c>
      <c r="D10" s="97">
        <v>13551.81</v>
      </c>
      <c r="H10" s="16"/>
      <c r="I10" s="16"/>
      <c r="J10" s="16"/>
      <c r="K10" s="16"/>
    </row>
    <row r="11" spans="1:11" ht="15">
      <c r="A11" s="96"/>
      <c r="B11" s="68" t="s">
        <v>282</v>
      </c>
      <c r="C11" s="96" t="s">
        <v>202</v>
      </c>
      <c r="D11" s="97">
        <v>10016.52</v>
      </c>
      <c r="H11" s="16"/>
      <c r="I11" s="16"/>
      <c r="J11" s="16"/>
      <c r="K11" s="16"/>
    </row>
    <row r="12" spans="1:11" ht="15">
      <c r="A12" s="96"/>
      <c r="B12" s="68" t="s">
        <v>203</v>
      </c>
      <c r="C12" s="96" t="s">
        <v>202</v>
      </c>
      <c r="D12" s="67" t="s">
        <v>209</v>
      </c>
      <c r="H12" s="16"/>
      <c r="I12" s="16"/>
      <c r="J12" s="16"/>
      <c r="K12" s="16"/>
    </row>
    <row r="13" spans="1:11" ht="15">
      <c r="A13" s="96"/>
      <c r="B13" s="68" t="s">
        <v>204</v>
      </c>
      <c r="C13" s="96" t="s">
        <v>202</v>
      </c>
      <c r="D13" s="97">
        <v>3763.5</v>
      </c>
      <c r="H13" s="16"/>
      <c r="I13" s="16"/>
      <c r="J13" s="16"/>
      <c r="K13" s="16"/>
    </row>
    <row r="14" spans="1:11" ht="15">
      <c r="A14" s="96"/>
      <c r="B14" s="68" t="s">
        <v>205</v>
      </c>
      <c r="C14" s="96" t="s">
        <v>202</v>
      </c>
      <c r="D14" s="97">
        <v>12342.77</v>
      </c>
      <c r="H14" s="16"/>
      <c r="I14" s="16"/>
      <c r="J14" s="16"/>
      <c r="K14" s="16"/>
    </row>
    <row r="15" spans="1:11" ht="26.25">
      <c r="A15" s="96"/>
      <c r="B15" s="68" t="s">
        <v>283</v>
      </c>
      <c r="C15" s="96" t="s">
        <v>202</v>
      </c>
      <c r="D15" s="97">
        <v>455.85</v>
      </c>
      <c r="H15" s="16"/>
      <c r="I15" s="16"/>
      <c r="J15" s="16"/>
      <c r="K15" s="16"/>
    </row>
    <row r="16" spans="1:11" ht="15">
      <c r="A16" s="96"/>
      <c r="B16" s="68" t="s">
        <v>284</v>
      </c>
      <c r="C16" s="96" t="s">
        <v>202</v>
      </c>
      <c r="D16" s="97">
        <v>7162.83</v>
      </c>
      <c r="H16" s="16"/>
      <c r="I16" s="16"/>
      <c r="J16" s="16"/>
      <c r="K16" s="16"/>
    </row>
    <row r="17" spans="1:11" ht="15.75" thickBot="1">
      <c r="A17" s="71"/>
      <c r="B17" s="69" t="s">
        <v>13</v>
      </c>
      <c r="C17" s="98" t="s">
        <v>202</v>
      </c>
      <c r="D17" s="99">
        <v>47293.28</v>
      </c>
      <c r="H17" s="16"/>
      <c r="I17" s="16"/>
      <c r="J17" s="16"/>
      <c r="K17" s="16"/>
    </row>
    <row r="18" spans="1:11" ht="15.75" thickBot="1">
      <c r="A18" s="64" t="s">
        <v>206</v>
      </c>
      <c r="B18" s="66" t="s">
        <v>285</v>
      </c>
      <c r="C18" s="95"/>
      <c r="D18" s="64"/>
      <c r="H18" s="16"/>
      <c r="I18" s="16"/>
      <c r="J18" s="16"/>
      <c r="K18" s="16"/>
    </row>
    <row r="19" spans="1:11" ht="15">
      <c r="A19" s="96"/>
      <c r="B19" s="68" t="s">
        <v>207</v>
      </c>
      <c r="C19" s="96" t="s">
        <v>202</v>
      </c>
      <c r="D19" s="97">
        <v>29019.96</v>
      </c>
      <c r="H19" s="16"/>
      <c r="I19" s="16"/>
      <c r="J19" s="16"/>
      <c r="K19" s="16"/>
    </row>
    <row r="20" spans="1:11" ht="15">
      <c r="A20" s="96"/>
      <c r="B20" s="68" t="s">
        <v>208</v>
      </c>
      <c r="C20" s="96" t="s">
        <v>202</v>
      </c>
      <c r="D20" s="97">
        <v>3471</v>
      </c>
      <c r="H20" s="16"/>
      <c r="I20" s="16"/>
      <c r="J20" s="16"/>
      <c r="K20" s="16"/>
    </row>
    <row r="21" spans="1:11" ht="15">
      <c r="A21" s="96"/>
      <c r="B21" s="68" t="s">
        <v>210</v>
      </c>
      <c r="C21" s="96" t="s">
        <v>202</v>
      </c>
      <c r="D21" s="67" t="s">
        <v>209</v>
      </c>
      <c r="H21" s="16"/>
      <c r="I21" s="16"/>
      <c r="J21" s="16"/>
      <c r="K21" s="16"/>
    </row>
    <row r="22" spans="1:11" ht="15">
      <c r="A22" s="96"/>
      <c r="B22" s="68" t="s">
        <v>286</v>
      </c>
      <c r="C22" s="96" t="s">
        <v>202</v>
      </c>
      <c r="D22" s="97">
        <v>2514.42</v>
      </c>
      <c r="H22" s="16"/>
      <c r="I22" s="16"/>
      <c r="J22" s="16"/>
      <c r="K22" s="16"/>
    </row>
    <row r="23" spans="1:11" ht="15.75" thickBot="1">
      <c r="A23" s="71"/>
      <c r="B23" s="69" t="s">
        <v>13</v>
      </c>
      <c r="C23" s="98" t="s">
        <v>202</v>
      </c>
      <c r="D23" s="99">
        <v>35005.38</v>
      </c>
      <c r="H23" s="16"/>
      <c r="I23" s="16"/>
      <c r="J23" s="16"/>
      <c r="K23" s="16"/>
    </row>
    <row r="24" spans="1:11" ht="15.75" thickBot="1">
      <c r="A24" s="64" t="s">
        <v>211</v>
      </c>
      <c r="B24" s="66" t="s">
        <v>287</v>
      </c>
      <c r="C24" s="95"/>
      <c r="D24" s="64"/>
      <c r="H24" s="16"/>
      <c r="I24" s="16"/>
      <c r="J24" s="16"/>
      <c r="K24" s="16"/>
    </row>
    <row r="25" spans="1:11" ht="15">
      <c r="A25" s="96"/>
      <c r="B25" s="68" t="s">
        <v>212</v>
      </c>
      <c r="C25" s="96" t="s">
        <v>202</v>
      </c>
      <c r="D25" s="97">
        <v>13315.85</v>
      </c>
      <c r="H25" s="16"/>
      <c r="I25" s="16"/>
      <c r="J25" s="16"/>
      <c r="K25" s="16"/>
    </row>
    <row r="26" spans="1:11" ht="15">
      <c r="A26" s="96"/>
      <c r="B26" s="68" t="s">
        <v>213</v>
      </c>
      <c r="C26" s="96" t="s">
        <v>202</v>
      </c>
      <c r="D26" s="97">
        <v>6182.97</v>
      </c>
      <c r="H26" s="16"/>
      <c r="I26" s="16"/>
      <c r="J26" s="16"/>
      <c r="K26" s="16"/>
    </row>
    <row r="27" spans="1:11" ht="15">
      <c r="A27" s="96"/>
      <c r="B27" s="68" t="s">
        <v>179</v>
      </c>
      <c r="C27" s="96" t="s">
        <v>202</v>
      </c>
      <c r="D27" s="67" t="s">
        <v>209</v>
      </c>
      <c r="H27" s="16"/>
      <c r="I27" s="16"/>
      <c r="J27" s="16"/>
      <c r="K27" s="16"/>
    </row>
    <row r="28" spans="1:11" ht="15">
      <c r="A28" s="96"/>
      <c r="B28" s="68" t="s">
        <v>288</v>
      </c>
      <c r="C28" s="96" t="s">
        <v>202</v>
      </c>
      <c r="D28" s="97">
        <v>2921.69</v>
      </c>
      <c r="H28" s="16"/>
      <c r="I28" s="16"/>
      <c r="J28" s="16"/>
      <c r="K28" s="16"/>
    </row>
    <row r="29" spans="1:11" ht="15">
      <c r="A29" s="96"/>
      <c r="B29" s="68" t="s">
        <v>289</v>
      </c>
      <c r="C29" s="96" t="s">
        <v>202</v>
      </c>
      <c r="D29" s="97">
        <v>168</v>
      </c>
      <c r="H29" s="16"/>
      <c r="I29" s="16"/>
      <c r="J29" s="16"/>
      <c r="K29" s="16"/>
    </row>
    <row r="30" spans="1:11" ht="15.75" thickBot="1">
      <c r="A30" s="71"/>
      <c r="B30" s="69" t="s">
        <v>13</v>
      </c>
      <c r="C30" s="98" t="s">
        <v>202</v>
      </c>
      <c r="D30" s="99">
        <v>22588.51</v>
      </c>
      <c r="H30" s="16"/>
      <c r="I30" s="16"/>
      <c r="J30" s="16"/>
      <c r="K30" s="16"/>
    </row>
    <row r="31" spans="1:11" ht="15.75" thickBot="1">
      <c r="A31" s="64" t="s">
        <v>216</v>
      </c>
      <c r="B31" s="66" t="s">
        <v>290</v>
      </c>
      <c r="C31" s="95"/>
      <c r="D31" s="64"/>
      <c r="H31" s="16"/>
      <c r="I31" s="16"/>
      <c r="J31" s="16"/>
      <c r="K31" s="16"/>
    </row>
    <row r="32" spans="1:11" ht="15">
      <c r="A32" s="96"/>
      <c r="B32" s="68" t="s">
        <v>214</v>
      </c>
      <c r="C32" s="96" t="s">
        <v>202</v>
      </c>
      <c r="D32" s="67" t="s">
        <v>209</v>
      </c>
      <c r="H32" s="16"/>
      <c r="I32" s="16"/>
      <c r="J32" s="16"/>
      <c r="K32" s="16"/>
    </row>
    <row r="33" spans="1:11" ht="15">
      <c r="A33" s="96"/>
      <c r="B33" s="68" t="s">
        <v>215</v>
      </c>
      <c r="C33" s="96" t="s">
        <v>202</v>
      </c>
      <c r="D33" s="67" t="s">
        <v>209</v>
      </c>
      <c r="H33" s="16"/>
      <c r="I33" s="16"/>
      <c r="J33" s="16"/>
      <c r="K33" s="16"/>
    </row>
    <row r="34" spans="1:11" ht="15.75" thickBot="1">
      <c r="A34" s="71"/>
      <c r="B34" s="69" t="s">
        <v>13</v>
      </c>
      <c r="C34" s="98" t="s">
        <v>202</v>
      </c>
      <c r="D34" s="70" t="s">
        <v>209</v>
      </c>
      <c r="H34" s="16"/>
      <c r="I34" s="16"/>
      <c r="J34" s="16"/>
      <c r="K34" s="16"/>
    </row>
    <row r="35" spans="1:11" ht="15.75" thickBot="1">
      <c r="A35" s="64" t="s">
        <v>218</v>
      </c>
      <c r="B35" s="66" t="s">
        <v>291</v>
      </c>
      <c r="C35" s="95"/>
      <c r="D35" s="64"/>
      <c r="H35" s="16"/>
      <c r="I35" s="16"/>
      <c r="J35" s="16"/>
      <c r="K35" s="16"/>
    </row>
    <row r="36" spans="1:11" ht="15">
      <c r="A36" s="96"/>
      <c r="B36" s="68" t="s">
        <v>209</v>
      </c>
      <c r="C36" s="96" t="s">
        <v>202</v>
      </c>
      <c r="D36" s="97">
        <v>9699.96</v>
      </c>
      <c r="H36" s="16"/>
      <c r="I36" s="16"/>
      <c r="J36" s="16"/>
      <c r="K36" s="16"/>
    </row>
    <row r="37" spans="1:11" ht="15.75" thickBot="1">
      <c r="A37" s="71"/>
      <c r="B37" s="69" t="s">
        <v>13</v>
      </c>
      <c r="C37" s="98" t="s">
        <v>202</v>
      </c>
      <c r="D37" s="99">
        <v>9699.96</v>
      </c>
      <c r="H37" s="16"/>
      <c r="I37" s="16"/>
      <c r="J37" s="16"/>
      <c r="K37" s="16"/>
    </row>
    <row r="38" spans="1:11" ht="15.75" thickBot="1">
      <c r="A38" s="64" t="s">
        <v>220</v>
      </c>
      <c r="B38" s="66" t="s">
        <v>292</v>
      </c>
      <c r="C38" s="95"/>
      <c r="D38" s="64"/>
      <c r="H38" s="16"/>
      <c r="I38" s="16"/>
      <c r="J38" s="16"/>
      <c r="K38" s="16"/>
    </row>
    <row r="39" spans="1:11" ht="15">
      <c r="A39" s="96"/>
      <c r="B39" s="68" t="s">
        <v>219</v>
      </c>
      <c r="C39" s="96" t="s">
        <v>202</v>
      </c>
      <c r="D39" s="97">
        <v>8429.71</v>
      </c>
      <c r="H39" s="16"/>
      <c r="I39" s="16"/>
      <c r="J39" s="16"/>
      <c r="K39" s="16"/>
    </row>
    <row r="40" spans="1:11" ht="15">
      <c r="A40" s="96"/>
      <c r="B40" s="68" t="s">
        <v>221</v>
      </c>
      <c r="C40" s="96" t="s">
        <v>202</v>
      </c>
      <c r="D40" s="97">
        <v>3039.37</v>
      </c>
      <c r="H40" s="16"/>
      <c r="I40" s="16"/>
      <c r="J40" s="16"/>
      <c r="K40" s="16"/>
    </row>
    <row r="41" spans="1:11" ht="15.75" thickBot="1">
      <c r="A41" s="71"/>
      <c r="B41" s="69" t="s">
        <v>13</v>
      </c>
      <c r="C41" s="98" t="s">
        <v>202</v>
      </c>
      <c r="D41" s="99">
        <v>11469.08</v>
      </c>
      <c r="H41" s="16"/>
      <c r="I41" s="16"/>
      <c r="J41" s="16"/>
      <c r="K41" s="16"/>
    </row>
    <row r="42" spans="1:11" ht="15.75" thickBot="1">
      <c r="A42" s="64" t="s">
        <v>222</v>
      </c>
      <c r="B42" s="66" t="s">
        <v>167</v>
      </c>
      <c r="C42" s="95"/>
      <c r="D42" s="64"/>
      <c r="H42" s="16"/>
      <c r="I42" s="16"/>
      <c r="J42" s="16"/>
      <c r="K42" s="16"/>
    </row>
    <row r="43" spans="1:11" ht="15">
      <c r="A43" s="96"/>
      <c r="B43" s="68" t="s">
        <v>209</v>
      </c>
      <c r="C43" s="96" t="s">
        <v>202</v>
      </c>
      <c r="D43" s="97">
        <v>29867.19</v>
      </c>
      <c r="H43" s="16"/>
      <c r="I43" s="16"/>
      <c r="J43" s="16"/>
      <c r="K43" s="16"/>
    </row>
    <row r="44" spans="1:11" ht="15.75" thickBot="1">
      <c r="A44" s="71"/>
      <c r="B44" s="69" t="s">
        <v>13</v>
      </c>
      <c r="C44" s="98" t="s">
        <v>202</v>
      </c>
      <c r="D44" s="99">
        <v>29867.19</v>
      </c>
      <c r="H44" s="16"/>
      <c r="I44" s="16"/>
      <c r="J44" s="16"/>
      <c r="K44" s="16"/>
    </row>
    <row r="45" spans="1:11" ht="15.75" thickBot="1">
      <c r="A45" s="64" t="s">
        <v>223</v>
      </c>
      <c r="B45" s="66" t="s">
        <v>293</v>
      </c>
      <c r="C45" s="95"/>
      <c r="D45" s="64"/>
      <c r="H45" s="16"/>
      <c r="I45" s="16"/>
      <c r="J45" s="16"/>
      <c r="K45" s="16"/>
    </row>
    <row r="46" spans="1:11" ht="15">
      <c r="A46" s="96"/>
      <c r="B46" s="68" t="s">
        <v>209</v>
      </c>
      <c r="C46" s="96" t="s">
        <v>202</v>
      </c>
      <c r="D46" s="67" t="s">
        <v>209</v>
      </c>
      <c r="H46" s="16"/>
      <c r="I46" s="16"/>
      <c r="J46" s="16"/>
      <c r="K46" s="16"/>
    </row>
    <row r="47" spans="1:11" ht="15.75" thickBot="1">
      <c r="A47" s="71"/>
      <c r="B47" s="69" t="s">
        <v>13</v>
      </c>
      <c r="C47" s="98" t="s">
        <v>202</v>
      </c>
      <c r="D47" s="70" t="s">
        <v>209</v>
      </c>
      <c r="H47" s="16"/>
      <c r="I47" s="16"/>
      <c r="J47" s="16"/>
      <c r="K47" s="16"/>
    </row>
    <row r="48" spans="1:11" ht="15.75" thickBot="1">
      <c r="A48" s="64" t="s">
        <v>223</v>
      </c>
      <c r="B48" s="66" t="s">
        <v>226</v>
      </c>
      <c r="C48" s="74" t="s">
        <v>202</v>
      </c>
      <c r="D48" s="90">
        <v>155923.4</v>
      </c>
      <c r="H48" s="16"/>
      <c r="I48" s="16"/>
      <c r="J48" s="16"/>
      <c r="K48" s="16"/>
    </row>
    <row r="49" spans="1:11" ht="15.75" thickBot="1">
      <c r="A49" s="71" t="s">
        <v>224</v>
      </c>
      <c r="B49" s="72" t="s">
        <v>276</v>
      </c>
      <c r="C49" s="73" t="s">
        <v>202</v>
      </c>
      <c r="D49" s="91">
        <f>D48*1%</f>
        <v>1559.234</v>
      </c>
      <c r="H49" s="16"/>
      <c r="I49" s="16"/>
      <c r="J49" s="16"/>
      <c r="K49" s="16"/>
    </row>
    <row r="50" spans="1:11" ht="15.75" thickBot="1">
      <c r="A50" s="64" t="s">
        <v>225</v>
      </c>
      <c r="B50" s="66" t="s">
        <v>217</v>
      </c>
      <c r="C50" s="74" t="s">
        <v>202</v>
      </c>
      <c r="D50" s="90">
        <f>D48+D49</f>
        <v>157482.634</v>
      </c>
      <c r="H50" s="16"/>
      <c r="I50" s="16"/>
      <c r="J50" s="16"/>
      <c r="K50" s="16"/>
    </row>
    <row r="51" spans="1:11" ht="15.75" thickBot="1">
      <c r="A51" s="71" t="s">
        <v>227</v>
      </c>
      <c r="B51" s="72" t="s">
        <v>295</v>
      </c>
      <c r="C51" s="73" t="s">
        <v>202</v>
      </c>
      <c r="D51" s="91">
        <v>1896.52</v>
      </c>
      <c r="H51" s="16"/>
      <c r="I51" s="16"/>
      <c r="J51" s="16"/>
      <c r="K51" s="16"/>
    </row>
    <row r="52" spans="1:11" ht="15.75" thickBot="1">
      <c r="A52" s="64" t="s">
        <v>228</v>
      </c>
      <c r="B52" s="66" t="s">
        <v>229</v>
      </c>
      <c r="C52" s="74" t="s">
        <v>202</v>
      </c>
      <c r="D52" s="90">
        <f>D50+D51</f>
        <v>159379.15399999998</v>
      </c>
      <c r="H52" s="16"/>
      <c r="I52" s="16"/>
      <c r="J52" s="16"/>
      <c r="K52" s="16"/>
    </row>
    <row r="53" spans="1:11" ht="15">
      <c r="A53" s="101"/>
      <c r="B53" s="102" t="s">
        <v>297</v>
      </c>
      <c r="C53" s="101"/>
      <c r="D53" s="101"/>
      <c r="H53" s="16"/>
      <c r="I53" s="16"/>
      <c r="J53" s="16"/>
      <c r="K53" s="16"/>
    </row>
    <row r="54" spans="1:11" ht="15">
      <c r="A54" s="101"/>
      <c r="B54" s="75" t="s">
        <v>230</v>
      </c>
      <c r="C54" s="103"/>
      <c r="D54" s="76" t="s">
        <v>361</v>
      </c>
      <c r="H54" s="16"/>
      <c r="I54" s="16"/>
      <c r="J54" s="16"/>
      <c r="K54" s="16"/>
    </row>
    <row r="55" spans="1:11" ht="15">
      <c r="A55" s="101"/>
      <c r="B55" s="75" t="s">
        <v>231</v>
      </c>
      <c r="C55" s="103"/>
      <c r="D55" s="76" t="s">
        <v>362</v>
      </c>
      <c r="H55" s="16"/>
      <c r="I55" s="16"/>
      <c r="J55" s="16"/>
      <c r="K55" s="16"/>
    </row>
    <row r="56" spans="1:11" ht="15">
      <c r="A56" s="101"/>
      <c r="B56" s="75" t="s">
        <v>277</v>
      </c>
      <c r="C56" s="103"/>
      <c r="D56" s="76" t="s">
        <v>363</v>
      </c>
      <c r="H56" s="16"/>
      <c r="I56" s="16"/>
      <c r="J56" s="16"/>
      <c r="K56" s="16"/>
    </row>
    <row r="57" spans="1:11" ht="15">
      <c r="A57" s="101"/>
      <c r="B57" s="75" t="s">
        <v>275</v>
      </c>
      <c r="C57" s="103"/>
      <c r="D57" s="80">
        <f>D52-D55-D56</f>
        <v>52551.54399999997</v>
      </c>
      <c r="H57" s="16"/>
      <c r="I57" s="16"/>
      <c r="J57" s="16"/>
      <c r="K57" s="16"/>
    </row>
    <row r="58" spans="1:11" ht="15">
      <c r="A58" s="101"/>
      <c r="B58" s="77" t="s">
        <v>232</v>
      </c>
      <c r="C58" s="77"/>
      <c r="D58" s="105" t="s">
        <v>233</v>
      </c>
      <c r="H58" s="16"/>
      <c r="I58" s="16"/>
      <c r="J58" s="16"/>
      <c r="K58" s="16"/>
    </row>
    <row r="59" spans="1:11" ht="15">
      <c r="A59" s="101"/>
      <c r="B59" s="3"/>
      <c r="C59" s="101"/>
      <c r="D59" s="101"/>
      <c r="H59" s="16"/>
      <c r="I59" s="16"/>
      <c r="J59" s="16"/>
      <c r="K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7109375" style="0" customWidth="1"/>
    <col min="2" max="2" width="75.28125" style="0" customWidth="1"/>
    <col min="3" max="3" width="16.28125" style="0" customWidth="1"/>
    <col min="4" max="4" width="26.140625" style="0" customWidth="1"/>
  </cols>
  <sheetData>
    <row r="1" spans="1:3" ht="15">
      <c r="A1" s="19"/>
      <c r="B1" s="18"/>
      <c r="C1" s="19"/>
    </row>
    <row r="2" spans="1:3" ht="15">
      <c r="A2" s="111" t="s">
        <v>129</v>
      </c>
      <c r="B2" s="111"/>
      <c r="C2" s="111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78" t="s">
        <v>269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54047.08</v>
      </c>
    </row>
    <row r="11" spans="1:4" ht="15">
      <c r="A11" s="96"/>
      <c r="B11" s="68" t="s">
        <v>282</v>
      </c>
      <c r="C11" s="96" t="s">
        <v>202</v>
      </c>
      <c r="D11" s="97">
        <v>30080.03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25509.81</v>
      </c>
    </row>
    <row r="14" spans="1:4" ht="15">
      <c r="A14" s="96"/>
      <c r="B14" s="68" t="s">
        <v>205</v>
      </c>
      <c r="C14" s="96" t="s">
        <v>202</v>
      </c>
      <c r="D14" s="97">
        <v>43980.51</v>
      </c>
    </row>
    <row r="15" spans="1:4" ht="26.25">
      <c r="A15" s="96"/>
      <c r="B15" s="68" t="s">
        <v>283</v>
      </c>
      <c r="C15" s="96" t="s">
        <v>202</v>
      </c>
      <c r="D15" s="97">
        <v>3089.86</v>
      </c>
    </row>
    <row r="16" spans="1:4" ht="15">
      <c r="A16" s="96"/>
      <c r="B16" s="68" t="s">
        <v>284</v>
      </c>
      <c r="C16" s="96" t="s">
        <v>202</v>
      </c>
      <c r="D16" s="97">
        <v>48551.17</v>
      </c>
    </row>
    <row r="17" spans="1:4" ht="15.75" thickBot="1">
      <c r="A17" s="71"/>
      <c r="B17" s="69" t="s">
        <v>13</v>
      </c>
      <c r="C17" s="98" t="s">
        <v>202</v>
      </c>
      <c r="D17" s="99">
        <v>205258.46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80312.54</v>
      </c>
    </row>
    <row r="20" spans="1:4" ht="15">
      <c r="A20" s="96"/>
      <c r="B20" s="68" t="s">
        <v>208</v>
      </c>
      <c r="C20" s="96" t="s">
        <v>202</v>
      </c>
      <c r="D20" s="97">
        <v>93810.1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17043.25</v>
      </c>
    </row>
    <row r="23" spans="1:4" ht="15.75" thickBot="1">
      <c r="A23" s="71"/>
      <c r="B23" s="69" t="s">
        <v>13</v>
      </c>
      <c r="C23" s="98" t="s">
        <v>202</v>
      </c>
      <c r="D23" s="99">
        <v>191165.89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34150.4</v>
      </c>
    </row>
    <row r="26" spans="1:4" ht="15">
      <c r="A26" s="96"/>
      <c r="B26" s="68" t="s">
        <v>213</v>
      </c>
      <c r="C26" s="96" t="s">
        <v>202</v>
      </c>
      <c r="D26" s="97">
        <v>22829.43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19803.85</v>
      </c>
    </row>
    <row r="29" spans="1:4" ht="15">
      <c r="A29" s="96"/>
      <c r="B29" s="68" t="s">
        <v>289</v>
      </c>
      <c r="C29" s="96" t="s">
        <v>202</v>
      </c>
      <c r="D29" s="97">
        <v>1362.5</v>
      </c>
    </row>
    <row r="30" spans="1:4" ht="15.75" thickBot="1">
      <c r="A30" s="71"/>
      <c r="B30" s="69" t="s">
        <v>13</v>
      </c>
      <c r="C30" s="98" t="s">
        <v>202</v>
      </c>
      <c r="D30" s="99">
        <v>78146.18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97">
        <v>147202.8</v>
      </c>
    </row>
    <row r="33" spans="1:4" ht="15">
      <c r="A33" s="96"/>
      <c r="B33" s="68" t="s">
        <v>215</v>
      </c>
      <c r="C33" s="96" t="s">
        <v>202</v>
      </c>
      <c r="D33" s="97">
        <v>16648</v>
      </c>
    </row>
    <row r="34" spans="1:4" ht="15.75" thickBot="1">
      <c r="A34" s="71"/>
      <c r="B34" s="69" t="s">
        <v>13</v>
      </c>
      <c r="C34" s="98" t="s">
        <v>202</v>
      </c>
      <c r="D34" s="99">
        <v>163850.8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14700</v>
      </c>
    </row>
    <row r="37" spans="1:4" ht="15.75" thickBot="1">
      <c r="A37" s="71"/>
      <c r="B37" s="69" t="s">
        <v>13</v>
      </c>
      <c r="C37" s="98" t="s">
        <v>202</v>
      </c>
      <c r="D37" s="99">
        <v>14700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57138.39</v>
      </c>
    </row>
    <row r="40" spans="1:4" ht="15">
      <c r="A40" s="96"/>
      <c r="B40" s="68" t="s">
        <v>221</v>
      </c>
      <c r="C40" s="96" t="s">
        <v>202</v>
      </c>
      <c r="D40" s="97">
        <v>20601.47</v>
      </c>
    </row>
    <row r="41" spans="1:4" ht="15.75" thickBot="1">
      <c r="A41" s="71"/>
      <c r="B41" s="69" t="s">
        <v>13</v>
      </c>
      <c r="C41" s="98" t="s">
        <v>202</v>
      </c>
      <c r="D41" s="99">
        <v>77739.87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202446.29</v>
      </c>
    </row>
    <row r="44" spans="1:4" ht="15.75" thickBot="1">
      <c r="A44" s="71"/>
      <c r="B44" s="69" t="s">
        <v>13</v>
      </c>
      <c r="C44" s="98" t="s">
        <v>202</v>
      </c>
      <c r="D44" s="99">
        <v>202446.29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.75" thickBot="1">
      <c r="A46" s="71"/>
      <c r="B46" s="69" t="s">
        <v>13</v>
      </c>
      <c r="C46" s="98" t="s">
        <v>202</v>
      </c>
      <c r="D46" s="70" t="s">
        <v>209</v>
      </c>
    </row>
    <row r="47" spans="1:4" ht="15.75" thickBot="1">
      <c r="A47" s="64" t="s">
        <v>223</v>
      </c>
      <c r="B47" s="66" t="s">
        <v>226</v>
      </c>
      <c r="C47" s="74" t="s">
        <v>202</v>
      </c>
      <c r="D47" s="90">
        <v>933307.49</v>
      </c>
    </row>
    <row r="48" spans="1:4" ht="15.75" thickBot="1">
      <c r="A48" s="71" t="s">
        <v>224</v>
      </c>
      <c r="B48" s="72" t="s">
        <v>270</v>
      </c>
      <c r="C48" s="73" t="s">
        <v>202</v>
      </c>
      <c r="D48" s="91">
        <v>55998.45</v>
      </c>
    </row>
    <row r="49" spans="1:4" ht="15.75" thickBot="1">
      <c r="A49" s="64" t="s">
        <v>225</v>
      </c>
      <c r="B49" s="66" t="s">
        <v>217</v>
      </c>
      <c r="C49" s="74" t="s">
        <v>202</v>
      </c>
      <c r="D49" s="90">
        <v>989305.94</v>
      </c>
    </row>
    <row r="50" spans="1:4" ht="15">
      <c r="A50" s="71" t="s">
        <v>227</v>
      </c>
      <c r="B50" s="72" t="s">
        <v>295</v>
      </c>
      <c r="C50" s="73" t="s">
        <v>202</v>
      </c>
      <c r="D50" s="91">
        <v>12855.01</v>
      </c>
    </row>
    <row r="51" spans="1:4" ht="15">
      <c r="A51" s="71">
        <v>12</v>
      </c>
      <c r="B51" s="72" t="s">
        <v>146</v>
      </c>
      <c r="C51" s="73"/>
      <c r="D51" s="91"/>
    </row>
    <row r="52" spans="1:4" ht="15">
      <c r="A52" s="71"/>
      <c r="B52" s="72" t="s">
        <v>296</v>
      </c>
      <c r="C52" s="73" t="s">
        <v>202</v>
      </c>
      <c r="D52" s="91">
        <v>456023.26</v>
      </c>
    </row>
    <row r="53" spans="1:4" ht="15">
      <c r="A53" s="71"/>
      <c r="B53" s="72" t="s">
        <v>302</v>
      </c>
      <c r="C53" s="73" t="s">
        <v>202</v>
      </c>
      <c r="D53" s="91">
        <v>1702911.58</v>
      </c>
    </row>
    <row r="54" spans="1:4" ht="15">
      <c r="A54" s="71"/>
      <c r="B54" s="72" t="s">
        <v>179</v>
      </c>
      <c r="C54" s="73" t="s">
        <v>202</v>
      </c>
      <c r="D54" s="91">
        <v>609602.91</v>
      </c>
    </row>
    <row r="55" spans="1:4" ht="15.75" thickBot="1">
      <c r="A55" s="87" t="s">
        <v>228</v>
      </c>
      <c r="B55" s="88" t="s">
        <v>229</v>
      </c>
      <c r="C55" s="89" t="s">
        <v>202</v>
      </c>
      <c r="D55" s="94">
        <f>D49+D50+D52+D53+D54</f>
        <v>3770698.7</v>
      </c>
    </row>
    <row r="56" spans="1:4" ht="15">
      <c r="A56" s="101"/>
      <c r="B56" s="102" t="s">
        <v>297</v>
      </c>
      <c r="C56" s="101"/>
      <c r="D56" s="101"/>
    </row>
    <row r="57" spans="1:4" ht="15">
      <c r="A57" s="101"/>
      <c r="B57" s="75" t="s">
        <v>230</v>
      </c>
      <c r="C57" s="103"/>
      <c r="D57" s="76" t="s">
        <v>303</v>
      </c>
    </row>
    <row r="58" spans="1:4" ht="15">
      <c r="A58" s="101"/>
      <c r="B58" s="75" t="s">
        <v>231</v>
      </c>
      <c r="C58" s="103"/>
      <c r="D58" s="76" t="s">
        <v>304</v>
      </c>
    </row>
    <row r="59" spans="1:4" ht="15">
      <c r="A59" s="101"/>
      <c r="B59" s="75" t="s">
        <v>300</v>
      </c>
      <c r="C59" s="103"/>
      <c r="D59" s="76">
        <v>10743.49</v>
      </c>
    </row>
    <row r="60" spans="1:4" ht="15">
      <c r="A60" s="101"/>
      <c r="B60" s="85" t="s">
        <v>146</v>
      </c>
      <c r="C60" s="86"/>
      <c r="D60" s="100"/>
    </row>
    <row r="61" spans="1:4" ht="15" hidden="1">
      <c r="A61" s="101"/>
      <c r="B61" s="85" t="s">
        <v>296</v>
      </c>
      <c r="C61" s="86"/>
      <c r="D61" s="104">
        <v>456023.26</v>
      </c>
    </row>
    <row r="62" spans="1:4" ht="15">
      <c r="A62" s="101"/>
      <c r="B62" s="85" t="s">
        <v>302</v>
      </c>
      <c r="C62" s="86"/>
      <c r="D62" s="104">
        <v>1702911.58</v>
      </c>
    </row>
    <row r="63" spans="1:4" ht="15">
      <c r="A63" s="101"/>
      <c r="B63" s="85" t="s">
        <v>179</v>
      </c>
      <c r="C63" s="86"/>
      <c r="D63" s="104">
        <v>609602.91</v>
      </c>
    </row>
    <row r="64" spans="1:4" ht="15">
      <c r="A64" s="101"/>
      <c r="B64" s="75"/>
      <c r="C64" s="103"/>
      <c r="D64" s="76"/>
    </row>
    <row r="65" spans="1:4" ht="15">
      <c r="A65" s="101"/>
      <c r="B65" s="75" t="s">
        <v>275</v>
      </c>
      <c r="C65" s="103"/>
      <c r="D65" s="80">
        <f>D55-D58-D59-D61-D62-D63</f>
        <v>6953.339999999967</v>
      </c>
    </row>
    <row r="66" spans="1:4" ht="15">
      <c r="A66" s="101"/>
      <c r="B66" s="77" t="s">
        <v>232</v>
      </c>
      <c r="C66" s="77"/>
      <c r="D66" s="105" t="s">
        <v>233</v>
      </c>
    </row>
  </sheetData>
  <sheetProtection/>
  <mergeCells count="1">
    <mergeCell ref="A2:C2"/>
  </mergeCells>
  <hyperlinks>
    <hyperlink ref="A2:C2" location="ГЛАВНАЯ!A1" display="На главную"/>
  </hyperlink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5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421875" style="0" customWidth="1"/>
    <col min="3" max="3" width="14.57421875" style="10" customWidth="1"/>
    <col min="4" max="4" width="29.7109375" style="16" customWidth="1"/>
    <col min="5" max="6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246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G8" s="16"/>
      <c r="H8" s="16"/>
      <c r="I8" s="16"/>
      <c r="J8" s="16"/>
    </row>
    <row r="9" spans="1:10" ht="15.75" thickBot="1">
      <c r="A9" s="64" t="s">
        <v>200</v>
      </c>
      <c r="B9" s="66" t="s">
        <v>281</v>
      </c>
      <c r="C9" s="95"/>
      <c r="D9" s="64"/>
      <c r="G9" s="16"/>
      <c r="H9" s="16"/>
      <c r="I9" s="16"/>
      <c r="J9" s="16"/>
    </row>
    <row r="10" spans="1:10" ht="15">
      <c r="A10" s="96"/>
      <c r="B10" s="68" t="s">
        <v>201</v>
      </c>
      <c r="C10" s="96" t="s">
        <v>202</v>
      </c>
      <c r="D10" s="97">
        <v>12509.85</v>
      </c>
      <c r="G10" s="16"/>
      <c r="H10" s="16"/>
      <c r="I10" s="16"/>
      <c r="J10" s="16"/>
    </row>
    <row r="11" spans="1:10" ht="15">
      <c r="A11" s="96"/>
      <c r="B11" s="68" t="s">
        <v>282</v>
      </c>
      <c r="C11" s="96" t="s">
        <v>202</v>
      </c>
      <c r="D11" s="97">
        <v>842</v>
      </c>
      <c r="G11" s="16"/>
      <c r="H11" s="16"/>
      <c r="I11" s="16"/>
      <c r="J11" s="16"/>
    </row>
    <row r="12" spans="1:10" ht="15">
      <c r="A12" s="96"/>
      <c r="B12" s="68" t="s">
        <v>203</v>
      </c>
      <c r="C12" s="96" t="s">
        <v>202</v>
      </c>
      <c r="D12" s="67" t="s">
        <v>209</v>
      </c>
      <c r="G12" s="16"/>
      <c r="H12" s="16"/>
      <c r="I12" s="16"/>
      <c r="J12" s="16"/>
    </row>
    <row r="13" spans="1:10" ht="15">
      <c r="A13" s="96"/>
      <c r="B13" s="68" t="s">
        <v>204</v>
      </c>
      <c r="C13" s="96" t="s">
        <v>202</v>
      </c>
      <c r="D13" s="97">
        <v>3347.73</v>
      </c>
      <c r="G13" s="16"/>
      <c r="H13" s="16"/>
      <c r="I13" s="16"/>
      <c r="J13" s="16"/>
    </row>
    <row r="14" spans="1:10" ht="15">
      <c r="A14" s="96"/>
      <c r="B14" s="68" t="s">
        <v>205</v>
      </c>
      <c r="C14" s="96" t="s">
        <v>202</v>
      </c>
      <c r="D14" s="97">
        <v>10841.85</v>
      </c>
      <c r="G14" s="16"/>
      <c r="H14" s="16"/>
      <c r="I14" s="16"/>
      <c r="J14" s="16"/>
    </row>
    <row r="15" spans="1:10" ht="26.25">
      <c r="A15" s="96"/>
      <c r="B15" s="68" t="s">
        <v>283</v>
      </c>
      <c r="C15" s="96" t="s">
        <v>202</v>
      </c>
      <c r="D15" s="97">
        <v>405.49</v>
      </c>
      <c r="G15" s="16"/>
      <c r="H15" s="16"/>
      <c r="I15" s="16"/>
      <c r="J15" s="16"/>
    </row>
    <row r="16" spans="1:10" ht="15">
      <c r="A16" s="96"/>
      <c r="B16" s="68" t="s">
        <v>284</v>
      </c>
      <c r="C16" s="96" t="s">
        <v>202</v>
      </c>
      <c r="D16" s="97">
        <v>6371.52</v>
      </c>
      <c r="G16" s="16"/>
      <c r="H16" s="16"/>
      <c r="I16" s="16"/>
      <c r="J16" s="16"/>
    </row>
    <row r="17" spans="1:10" ht="15.75" thickBot="1">
      <c r="A17" s="71"/>
      <c r="B17" s="69" t="s">
        <v>13</v>
      </c>
      <c r="C17" s="98" t="s">
        <v>202</v>
      </c>
      <c r="D17" s="99">
        <v>34318.44</v>
      </c>
      <c r="G17" s="16"/>
      <c r="H17" s="16"/>
      <c r="I17" s="16"/>
      <c r="J17" s="16"/>
    </row>
    <row r="18" spans="1:10" ht="15.75" thickBot="1">
      <c r="A18" s="64" t="s">
        <v>206</v>
      </c>
      <c r="B18" s="66" t="s">
        <v>285</v>
      </c>
      <c r="C18" s="95"/>
      <c r="D18" s="64"/>
      <c r="G18" s="16"/>
      <c r="H18" s="16"/>
      <c r="I18" s="16"/>
      <c r="J18" s="16"/>
    </row>
    <row r="19" spans="1:10" ht="15">
      <c r="A19" s="96"/>
      <c r="B19" s="68" t="s">
        <v>207</v>
      </c>
      <c r="C19" s="96" t="s">
        <v>202</v>
      </c>
      <c r="D19" s="97">
        <v>24057.08</v>
      </c>
      <c r="G19" s="16"/>
      <c r="H19" s="16"/>
      <c r="I19" s="16"/>
      <c r="J19" s="16"/>
    </row>
    <row r="20" spans="1:10" ht="15">
      <c r="A20" s="96"/>
      <c r="B20" s="68" t="s">
        <v>208</v>
      </c>
      <c r="C20" s="96" t="s">
        <v>202</v>
      </c>
      <c r="D20" s="97">
        <v>2403.65</v>
      </c>
      <c r="G20" s="16"/>
      <c r="H20" s="16"/>
      <c r="I20" s="16"/>
      <c r="J20" s="16"/>
    </row>
    <row r="21" spans="1:10" ht="15">
      <c r="A21" s="96"/>
      <c r="B21" s="68" t="s">
        <v>210</v>
      </c>
      <c r="C21" s="96" t="s">
        <v>202</v>
      </c>
      <c r="D21" s="67" t="s">
        <v>209</v>
      </c>
      <c r="G21" s="16"/>
      <c r="H21" s="16"/>
      <c r="I21" s="16"/>
      <c r="J21" s="16"/>
    </row>
    <row r="22" spans="1:10" ht="15">
      <c r="A22" s="96"/>
      <c r="B22" s="68" t="s">
        <v>286</v>
      </c>
      <c r="C22" s="96" t="s">
        <v>202</v>
      </c>
      <c r="D22" s="97">
        <v>2236.64</v>
      </c>
      <c r="G22" s="16"/>
      <c r="H22" s="16"/>
      <c r="I22" s="16"/>
      <c r="J22" s="16"/>
    </row>
    <row r="23" spans="1:10" ht="15.75" thickBot="1">
      <c r="A23" s="71"/>
      <c r="B23" s="69" t="s">
        <v>13</v>
      </c>
      <c r="C23" s="98" t="s">
        <v>202</v>
      </c>
      <c r="D23" s="99">
        <v>28697.37</v>
      </c>
      <c r="G23" s="16"/>
      <c r="H23" s="16"/>
      <c r="I23" s="16"/>
      <c r="J23" s="16"/>
    </row>
    <row r="24" spans="1:10" ht="15.75" thickBot="1">
      <c r="A24" s="64" t="s">
        <v>211</v>
      </c>
      <c r="B24" s="66" t="s">
        <v>287</v>
      </c>
      <c r="C24" s="95"/>
      <c r="D24" s="64"/>
      <c r="G24" s="16"/>
      <c r="H24" s="16"/>
      <c r="I24" s="16"/>
      <c r="J24" s="16"/>
    </row>
    <row r="25" spans="1:10" ht="15">
      <c r="A25" s="96"/>
      <c r="B25" s="68" t="s">
        <v>212</v>
      </c>
      <c r="C25" s="96" t="s">
        <v>202</v>
      </c>
      <c r="D25" s="97">
        <v>15876.9</v>
      </c>
      <c r="G25" s="16"/>
      <c r="H25" s="16"/>
      <c r="I25" s="16"/>
      <c r="J25" s="16"/>
    </row>
    <row r="26" spans="1:10" ht="15">
      <c r="A26" s="96"/>
      <c r="B26" s="68" t="s">
        <v>213</v>
      </c>
      <c r="C26" s="96" t="s">
        <v>202</v>
      </c>
      <c r="D26" s="97">
        <v>7292.73</v>
      </c>
      <c r="G26" s="16"/>
      <c r="H26" s="16"/>
      <c r="I26" s="16"/>
      <c r="J26" s="16"/>
    </row>
    <row r="27" spans="1:10" ht="15">
      <c r="A27" s="96"/>
      <c r="B27" s="68" t="s">
        <v>179</v>
      </c>
      <c r="C27" s="96" t="s">
        <v>202</v>
      </c>
      <c r="D27" s="67" t="s">
        <v>209</v>
      </c>
      <c r="G27" s="16"/>
      <c r="H27" s="16"/>
      <c r="I27" s="16"/>
      <c r="J27" s="16"/>
    </row>
    <row r="28" spans="1:10" ht="15">
      <c r="A28" s="96"/>
      <c r="B28" s="68" t="s">
        <v>288</v>
      </c>
      <c r="C28" s="96" t="s">
        <v>202</v>
      </c>
      <c r="D28" s="97">
        <v>2598.92</v>
      </c>
      <c r="G28" s="16"/>
      <c r="H28" s="16"/>
      <c r="I28" s="16"/>
      <c r="J28" s="16"/>
    </row>
    <row r="29" spans="1:10" ht="15">
      <c r="A29" s="96"/>
      <c r="B29" s="68" t="s">
        <v>289</v>
      </c>
      <c r="C29" s="96" t="s">
        <v>202</v>
      </c>
      <c r="D29" s="97">
        <v>168</v>
      </c>
      <c r="G29" s="16"/>
      <c r="H29" s="16"/>
      <c r="I29" s="16"/>
      <c r="J29" s="16"/>
    </row>
    <row r="30" spans="1:10" ht="15.75" thickBot="1">
      <c r="A30" s="71"/>
      <c r="B30" s="69" t="s">
        <v>13</v>
      </c>
      <c r="C30" s="98" t="s">
        <v>202</v>
      </c>
      <c r="D30" s="99">
        <v>25936.56</v>
      </c>
      <c r="G30" s="16"/>
      <c r="H30" s="16"/>
      <c r="I30" s="16"/>
      <c r="J30" s="16"/>
    </row>
    <row r="31" spans="1:10" ht="15.75" thickBot="1">
      <c r="A31" s="64" t="s">
        <v>216</v>
      </c>
      <c r="B31" s="66" t="s">
        <v>290</v>
      </c>
      <c r="C31" s="95"/>
      <c r="D31" s="64"/>
      <c r="G31" s="16"/>
      <c r="H31" s="16"/>
      <c r="I31" s="16"/>
      <c r="J31" s="16"/>
    </row>
    <row r="32" spans="1:10" ht="15">
      <c r="A32" s="96"/>
      <c r="B32" s="68" t="s">
        <v>214</v>
      </c>
      <c r="C32" s="96" t="s">
        <v>202</v>
      </c>
      <c r="D32" s="67" t="s">
        <v>209</v>
      </c>
      <c r="G32" s="16"/>
      <c r="H32" s="16"/>
      <c r="I32" s="16"/>
      <c r="J32" s="16"/>
    </row>
    <row r="33" spans="1:10" ht="15">
      <c r="A33" s="96"/>
      <c r="B33" s="68" t="s">
        <v>215</v>
      </c>
      <c r="C33" s="96" t="s">
        <v>202</v>
      </c>
      <c r="D33" s="67" t="s">
        <v>209</v>
      </c>
      <c r="G33" s="16"/>
      <c r="H33" s="16"/>
      <c r="I33" s="16"/>
      <c r="J33" s="16"/>
    </row>
    <row r="34" spans="1:10" ht="15.75" thickBot="1">
      <c r="A34" s="71"/>
      <c r="B34" s="69" t="s">
        <v>13</v>
      </c>
      <c r="C34" s="98" t="s">
        <v>202</v>
      </c>
      <c r="D34" s="70" t="s">
        <v>209</v>
      </c>
      <c r="G34" s="16"/>
      <c r="H34" s="16"/>
      <c r="I34" s="16"/>
      <c r="J34" s="16"/>
    </row>
    <row r="35" spans="1:10" ht="15.75" thickBot="1">
      <c r="A35" s="64" t="s">
        <v>218</v>
      </c>
      <c r="B35" s="66" t="s">
        <v>291</v>
      </c>
      <c r="C35" s="95"/>
      <c r="D35" s="64"/>
      <c r="G35" s="16"/>
      <c r="H35" s="16"/>
      <c r="I35" s="16"/>
      <c r="J35" s="16"/>
    </row>
    <row r="36" spans="1:10" ht="15">
      <c r="A36" s="96"/>
      <c r="B36" s="68" t="s">
        <v>209</v>
      </c>
      <c r="C36" s="96" t="s">
        <v>202</v>
      </c>
      <c r="D36" s="97">
        <v>4006.56</v>
      </c>
      <c r="G36" s="16"/>
      <c r="H36" s="16"/>
      <c r="I36" s="16"/>
      <c r="J36" s="16"/>
    </row>
    <row r="37" spans="1:10" ht="15.75" thickBot="1">
      <c r="A37" s="71"/>
      <c r="B37" s="69" t="s">
        <v>13</v>
      </c>
      <c r="C37" s="98" t="s">
        <v>202</v>
      </c>
      <c r="D37" s="99">
        <v>4006.56</v>
      </c>
      <c r="G37" s="16"/>
      <c r="H37" s="16"/>
      <c r="I37" s="16"/>
      <c r="J37" s="16"/>
    </row>
    <row r="38" spans="1:10" ht="15.75" thickBot="1">
      <c r="A38" s="64" t="s">
        <v>220</v>
      </c>
      <c r="B38" s="66" t="s">
        <v>292</v>
      </c>
      <c r="C38" s="95"/>
      <c r="D38" s="64"/>
      <c r="G38" s="16"/>
      <c r="H38" s="16"/>
      <c r="I38" s="16"/>
      <c r="J38" s="16"/>
    </row>
    <row r="39" spans="1:10" ht="15">
      <c r="A39" s="96"/>
      <c r="B39" s="68" t="s">
        <v>219</v>
      </c>
      <c r="C39" s="96" t="s">
        <v>202</v>
      </c>
      <c r="D39" s="97">
        <v>7498.45</v>
      </c>
      <c r="G39" s="16"/>
      <c r="H39" s="16"/>
      <c r="I39" s="16"/>
      <c r="J39" s="16"/>
    </row>
    <row r="40" spans="1:10" ht="15">
      <c r="A40" s="96"/>
      <c r="B40" s="68" t="s">
        <v>221</v>
      </c>
      <c r="C40" s="96" t="s">
        <v>202</v>
      </c>
      <c r="D40" s="97">
        <v>2703.59</v>
      </c>
      <c r="G40" s="16"/>
      <c r="H40" s="16"/>
      <c r="I40" s="16"/>
      <c r="J40" s="16"/>
    </row>
    <row r="41" spans="1:10" ht="15.75" thickBot="1">
      <c r="A41" s="71"/>
      <c r="B41" s="69" t="s">
        <v>13</v>
      </c>
      <c r="C41" s="98" t="s">
        <v>202</v>
      </c>
      <c r="D41" s="99">
        <v>10202.04</v>
      </c>
      <c r="G41" s="16"/>
      <c r="H41" s="16"/>
      <c r="I41" s="16"/>
      <c r="J41" s="16"/>
    </row>
    <row r="42" spans="1:10" ht="15.75" thickBot="1">
      <c r="A42" s="64" t="s">
        <v>222</v>
      </c>
      <c r="B42" s="66" t="s">
        <v>167</v>
      </c>
      <c r="C42" s="95"/>
      <c r="D42" s="64"/>
      <c r="G42" s="16"/>
      <c r="H42" s="16"/>
      <c r="I42" s="16"/>
      <c r="J42" s="16"/>
    </row>
    <row r="43" spans="1:10" ht="15">
      <c r="A43" s="96"/>
      <c r="B43" s="68" t="s">
        <v>209</v>
      </c>
      <c r="C43" s="96" t="s">
        <v>202</v>
      </c>
      <c r="D43" s="97">
        <v>26567.64</v>
      </c>
      <c r="G43" s="16"/>
      <c r="H43" s="16"/>
      <c r="I43" s="16"/>
      <c r="J43" s="16"/>
    </row>
    <row r="44" spans="1:10" ht="15.75" thickBot="1">
      <c r="A44" s="71"/>
      <c r="B44" s="69" t="s">
        <v>13</v>
      </c>
      <c r="C44" s="98" t="s">
        <v>202</v>
      </c>
      <c r="D44" s="99">
        <v>26567.64</v>
      </c>
      <c r="G44" s="16"/>
      <c r="H44" s="16"/>
      <c r="I44" s="16"/>
      <c r="J44" s="16"/>
    </row>
    <row r="45" spans="1:10" ht="15.75" thickBot="1">
      <c r="A45" s="64" t="s">
        <v>223</v>
      </c>
      <c r="B45" s="66" t="s">
        <v>293</v>
      </c>
      <c r="C45" s="95"/>
      <c r="D45" s="64"/>
      <c r="G45" s="16"/>
      <c r="H45" s="16"/>
      <c r="I45" s="16"/>
      <c r="J45" s="16"/>
    </row>
    <row r="46" spans="1:10" ht="15">
      <c r="A46" s="96"/>
      <c r="B46" s="68" t="s">
        <v>209</v>
      </c>
      <c r="C46" s="96" t="s">
        <v>202</v>
      </c>
      <c r="D46" s="67" t="s">
        <v>209</v>
      </c>
      <c r="G46" s="16"/>
      <c r="H46" s="16"/>
      <c r="I46" s="16"/>
      <c r="J46" s="16"/>
    </row>
    <row r="47" spans="1:10" ht="15.75" thickBot="1">
      <c r="A47" s="71"/>
      <c r="B47" s="69" t="s">
        <v>13</v>
      </c>
      <c r="C47" s="98" t="s">
        <v>202</v>
      </c>
      <c r="D47" s="70" t="s">
        <v>209</v>
      </c>
      <c r="G47" s="16"/>
      <c r="H47" s="16"/>
      <c r="I47" s="16"/>
      <c r="J47" s="16"/>
    </row>
    <row r="48" spans="1:10" ht="15.75" thickBot="1">
      <c r="A48" s="64" t="s">
        <v>223</v>
      </c>
      <c r="B48" s="66" t="s">
        <v>226</v>
      </c>
      <c r="C48" s="74" t="s">
        <v>202</v>
      </c>
      <c r="D48" s="90">
        <v>129728.61</v>
      </c>
      <c r="G48" s="16"/>
      <c r="H48" s="16"/>
      <c r="I48" s="16"/>
      <c r="J48" s="16"/>
    </row>
    <row r="49" spans="1:10" ht="15.75" thickBot="1">
      <c r="A49" s="71" t="s">
        <v>224</v>
      </c>
      <c r="B49" s="72" t="s">
        <v>276</v>
      </c>
      <c r="C49" s="73" t="s">
        <v>202</v>
      </c>
      <c r="D49" s="91">
        <f>D48*1%</f>
        <v>1297.2861</v>
      </c>
      <c r="G49" s="16"/>
      <c r="H49" s="16"/>
      <c r="I49" s="16"/>
      <c r="J49" s="16"/>
    </row>
    <row r="50" spans="1:10" ht="15.75" thickBot="1">
      <c r="A50" s="64" t="s">
        <v>225</v>
      </c>
      <c r="B50" s="66" t="s">
        <v>217</v>
      </c>
      <c r="C50" s="74" t="s">
        <v>202</v>
      </c>
      <c r="D50" s="90">
        <f>D48+D49</f>
        <v>131025.8961</v>
      </c>
      <c r="G50" s="16"/>
      <c r="H50" s="16"/>
      <c r="I50" s="16"/>
      <c r="J50" s="16"/>
    </row>
    <row r="51" spans="1:10" ht="15.75" thickBot="1">
      <c r="A51" s="71" t="s">
        <v>227</v>
      </c>
      <c r="B51" s="72" t="s">
        <v>295</v>
      </c>
      <c r="C51" s="73" t="s">
        <v>202</v>
      </c>
      <c r="D51" s="91">
        <v>1687</v>
      </c>
      <c r="G51" s="16"/>
      <c r="H51" s="16"/>
      <c r="I51" s="16"/>
      <c r="J51" s="16"/>
    </row>
    <row r="52" spans="1:10" ht="15.75" thickBot="1">
      <c r="A52" s="64" t="s">
        <v>228</v>
      </c>
      <c r="B52" s="66" t="s">
        <v>229</v>
      </c>
      <c r="C52" s="74" t="s">
        <v>202</v>
      </c>
      <c r="D52" s="90">
        <f>D50+D51</f>
        <v>132712.8961</v>
      </c>
      <c r="G52" s="16"/>
      <c r="H52" s="16"/>
      <c r="I52" s="16"/>
      <c r="J52" s="16"/>
    </row>
    <row r="53" spans="1:10" ht="15">
      <c r="A53" s="101"/>
      <c r="B53" s="102" t="s">
        <v>297</v>
      </c>
      <c r="C53" s="101"/>
      <c r="D53" s="101"/>
      <c r="G53" s="16"/>
      <c r="H53" s="16"/>
      <c r="I53" s="16"/>
      <c r="J53" s="16"/>
    </row>
    <row r="54" spans="1:10" ht="15">
      <c r="A54" s="101"/>
      <c r="B54" s="75" t="s">
        <v>230</v>
      </c>
      <c r="C54" s="103"/>
      <c r="D54" s="76" t="s">
        <v>367</v>
      </c>
      <c r="G54" s="16"/>
      <c r="H54" s="16"/>
      <c r="I54" s="16"/>
      <c r="J54" s="16"/>
    </row>
    <row r="55" spans="1:10" ht="15">
      <c r="A55" s="101"/>
      <c r="B55" s="75" t="s">
        <v>231</v>
      </c>
      <c r="C55" s="103"/>
      <c r="D55" s="76" t="s">
        <v>368</v>
      </c>
      <c r="G55" s="16"/>
      <c r="H55" s="16"/>
      <c r="I55" s="16"/>
      <c r="J55" s="16"/>
    </row>
    <row r="56" spans="1:10" ht="15">
      <c r="A56" s="101"/>
      <c r="B56" s="75" t="s">
        <v>369</v>
      </c>
      <c r="C56" s="103"/>
      <c r="D56" s="80">
        <f>D52-D55</f>
        <v>34644.74610000002</v>
      </c>
      <c r="G56" s="16"/>
      <c r="H56" s="16"/>
      <c r="I56" s="16"/>
      <c r="J56" s="16"/>
    </row>
    <row r="57" spans="1:10" ht="15">
      <c r="A57" s="101"/>
      <c r="B57" s="77" t="s">
        <v>232</v>
      </c>
      <c r="C57" s="77"/>
      <c r="D57" s="105" t="s">
        <v>233</v>
      </c>
      <c r="G57" s="16"/>
      <c r="H57" s="16"/>
      <c r="I57" s="16"/>
      <c r="J57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62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421875" style="10" customWidth="1"/>
    <col min="4" max="4" width="29.7109375" style="16" customWidth="1"/>
  </cols>
  <sheetData>
    <row r="2" spans="1:3" ht="15">
      <c r="A2" s="112" t="s">
        <v>129</v>
      </c>
      <c r="B2" s="112"/>
      <c r="C2" s="112"/>
    </row>
    <row r="4" spans="1:4" ht="14.25" customHeight="1">
      <c r="A4" s="62" t="s">
        <v>193</v>
      </c>
      <c r="B4" s="62"/>
      <c r="C4" s="62"/>
      <c r="D4" s="62"/>
    </row>
    <row r="5" spans="1:4" ht="15">
      <c r="A5" s="78" t="s">
        <v>357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6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</row>
    <row r="9" spans="1:6" ht="15.75" thickBot="1">
      <c r="A9" s="64" t="s">
        <v>200</v>
      </c>
      <c r="B9" s="66" t="s">
        <v>281</v>
      </c>
      <c r="C9" s="95"/>
      <c r="D9" s="64"/>
      <c r="E9" s="16"/>
      <c r="F9" s="16"/>
    </row>
    <row r="10" spans="1:6" ht="15">
      <c r="A10" s="96"/>
      <c r="B10" s="68" t="s">
        <v>201</v>
      </c>
      <c r="C10" s="96" t="s">
        <v>202</v>
      </c>
      <c r="D10" s="97">
        <v>103059.29</v>
      </c>
      <c r="E10" s="16"/>
      <c r="F10" s="16"/>
    </row>
    <row r="11" spans="1:6" ht="15">
      <c r="A11" s="96"/>
      <c r="B11" s="68" t="s">
        <v>282</v>
      </c>
      <c r="C11" s="96" t="s">
        <v>202</v>
      </c>
      <c r="D11" s="97">
        <v>43624.63</v>
      </c>
      <c r="E11" s="16"/>
      <c r="F11" s="16"/>
    </row>
    <row r="12" spans="1:6" ht="15">
      <c r="A12" s="96"/>
      <c r="B12" s="68" t="s">
        <v>203</v>
      </c>
      <c r="C12" s="96" t="s">
        <v>202</v>
      </c>
      <c r="D12" s="67" t="s">
        <v>209</v>
      </c>
      <c r="E12" s="16"/>
      <c r="F12" s="16"/>
    </row>
    <row r="13" spans="1:6" ht="15">
      <c r="A13" s="96"/>
      <c r="B13" s="68" t="s">
        <v>204</v>
      </c>
      <c r="C13" s="96" t="s">
        <v>202</v>
      </c>
      <c r="D13" s="97">
        <v>10245.91</v>
      </c>
      <c r="E13" s="16"/>
      <c r="F13" s="16"/>
    </row>
    <row r="14" spans="1:6" ht="15">
      <c r="A14" s="96"/>
      <c r="B14" s="68" t="s">
        <v>205</v>
      </c>
      <c r="C14" s="96" t="s">
        <v>202</v>
      </c>
      <c r="D14" s="97">
        <v>21680.12</v>
      </c>
      <c r="E14" s="16"/>
      <c r="F14" s="16"/>
    </row>
    <row r="15" spans="1:6" ht="26.25">
      <c r="A15" s="96"/>
      <c r="B15" s="68" t="s">
        <v>283</v>
      </c>
      <c r="C15" s="96" t="s">
        <v>202</v>
      </c>
      <c r="D15" s="97">
        <v>1241.03</v>
      </c>
      <c r="E15" s="16"/>
      <c r="F15" s="16"/>
    </row>
    <row r="16" spans="1:6" ht="15">
      <c r="A16" s="96"/>
      <c r="B16" s="68" t="s">
        <v>284</v>
      </c>
      <c r="C16" s="96" t="s">
        <v>202</v>
      </c>
      <c r="D16" s="97">
        <v>19500.37</v>
      </c>
      <c r="E16" s="16"/>
      <c r="F16" s="16"/>
    </row>
    <row r="17" spans="1:6" ht="15.75" thickBot="1">
      <c r="A17" s="71"/>
      <c r="B17" s="69" t="s">
        <v>13</v>
      </c>
      <c r="C17" s="98" t="s">
        <v>202</v>
      </c>
      <c r="D17" s="99">
        <v>199351.34</v>
      </c>
      <c r="E17" s="16"/>
      <c r="F17" s="16"/>
    </row>
    <row r="18" spans="1:6" ht="15.75" thickBot="1">
      <c r="A18" s="64" t="s">
        <v>206</v>
      </c>
      <c r="B18" s="66" t="s">
        <v>285</v>
      </c>
      <c r="C18" s="95"/>
      <c r="D18" s="64"/>
      <c r="E18" s="16"/>
      <c r="F18" s="16"/>
    </row>
    <row r="19" spans="1:6" ht="15">
      <c r="A19" s="96"/>
      <c r="B19" s="68" t="s">
        <v>207</v>
      </c>
      <c r="C19" s="96" t="s">
        <v>202</v>
      </c>
      <c r="D19" s="97">
        <v>86026.81</v>
      </c>
      <c r="E19" s="16"/>
      <c r="F19" s="16"/>
    </row>
    <row r="20" spans="1:6" ht="15">
      <c r="A20" s="96"/>
      <c r="B20" s="68" t="s">
        <v>208</v>
      </c>
      <c r="C20" s="96" t="s">
        <v>202</v>
      </c>
      <c r="D20" s="97">
        <v>2937.04</v>
      </c>
      <c r="E20" s="16"/>
      <c r="F20" s="16"/>
    </row>
    <row r="21" spans="1:6" ht="15">
      <c r="A21" s="96"/>
      <c r="B21" s="68" t="s">
        <v>210</v>
      </c>
      <c r="C21" s="96" t="s">
        <v>202</v>
      </c>
      <c r="D21" s="67" t="s">
        <v>209</v>
      </c>
      <c r="E21" s="16"/>
      <c r="F21" s="16"/>
    </row>
    <row r="22" spans="1:6" ht="15">
      <c r="A22" s="96"/>
      <c r="B22" s="68" t="s">
        <v>286</v>
      </c>
      <c r="C22" s="96" t="s">
        <v>202</v>
      </c>
      <c r="D22" s="97">
        <v>6845.35</v>
      </c>
      <c r="E22" s="16"/>
      <c r="F22" s="16"/>
    </row>
    <row r="23" spans="1:6" ht="15.75" thickBot="1">
      <c r="A23" s="71"/>
      <c r="B23" s="69" t="s">
        <v>13</v>
      </c>
      <c r="C23" s="98" t="s">
        <v>202</v>
      </c>
      <c r="D23" s="99">
        <v>95809.2</v>
      </c>
      <c r="E23" s="16"/>
      <c r="F23" s="16"/>
    </row>
    <row r="24" spans="1:6" ht="15.75" thickBot="1">
      <c r="A24" s="64" t="s">
        <v>211</v>
      </c>
      <c r="B24" s="66" t="s">
        <v>287</v>
      </c>
      <c r="C24" s="95"/>
      <c r="D24" s="64"/>
      <c r="E24" s="16"/>
      <c r="F24" s="16"/>
    </row>
    <row r="25" spans="1:6" ht="15">
      <c r="A25" s="96"/>
      <c r="B25" s="68" t="s">
        <v>212</v>
      </c>
      <c r="C25" s="96" t="s">
        <v>202</v>
      </c>
      <c r="D25" s="97">
        <v>15360.55</v>
      </c>
      <c r="E25" s="16"/>
      <c r="F25" s="16"/>
    </row>
    <row r="26" spans="1:6" ht="15">
      <c r="A26" s="96"/>
      <c r="B26" s="68" t="s">
        <v>213</v>
      </c>
      <c r="C26" s="96" t="s">
        <v>202</v>
      </c>
      <c r="D26" s="97">
        <v>14268.39</v>
      </c>
      <c r="E26" s="16"/>
      <c r="F26" s="16"/>
    </row>
    <row r="27" spans="1:6" ht="15">
      <c r="A27" s="96"/>
      <c r="B27" s="68" t="s">
        <v>179</v>
      </c>
      <c r="C27" s="96" t="s">
        <v>202</v>
      </c>
      <c r="D27" s="67" t="s">
        <v>209</v>
      </c>
      <c r="E27" s="16"/>
      <c r="F27" s="16"/>
    </row>
    <row r="28" spans="1:6" ht="15">
      <c r="A28" s="96"/>
      <c r="B28" s="68" t="s">
        <v>288</v>
      </c>
      <c r="C28" s="96" t="s">
        <v>202</v>
      </c>
      <c r="D28" s="97">
        <v>7954.13</v>
      </c>
      <c r="E28" s="16"/>
      <c r="F28" s="16"/>
    </row>
    <row r="29" spans="1:6" ht="15">
      <c r="A29" s="96"/>
      <c r="B29" s="68" t="s">
        <v>289</v>
      </c>
      <c r="C29" s="96" t="s">
        <v>202</v>
      </c>
      <c r="D29" s="97">
        <v>641.77</v>
      </c>
      <c r="E29" s="16"/>
      <c r="F29" s="16"/>
    </row>
    <row r="30" spans="1:6" ht="15.75" thickBot="1">
      <c r="A30" s="71"/>
      <c r="B30" s="69" t="s">
        <v>13</v>
      </c>
      <c r="C30" s="98" t="s">
        <v>202</v>
      </c>
      <c r="D30" s="99">
        <v>38224.84</v>
      </c>
      <c r="E30" s="16"/>
      <c r="F30" s="16"/>
    </row>
    <row r="31" spans="1:6" ht="15.75" thickBot="1">
      <c r="A31" s="64" t="s">
        <v>216</v>
      </c>
      <c r="B31" s="66" t="s">
        <v>290</v>
      </c>
      <c r="C31" s="95"/>
      <c r="D31" s="64"/>
      <c r="E31" s="16"/>
      <c r="F31" s="16"/>
    </row>
    <row r="32" spans="1:6" ht="15">
      <c r="A32" s="96"/>
      <c r="B32" s="68" t="s">
        <v>214</v>
      </c>
      <c r="C32" s="96" t="s">
        <v>202</v>
      </c>
      <c r="D32" s="97">
        <v>66094.3</v>
      </c>
      <c r="E32" s="16"/>
      <c r="F32" s="16"/>
    </row>
    <row r="33" spans="1:6" ht="15">
      <c r="A33" s="96"/>
      <c r="B33" s="68" t="s">
        <v>215</v>
      </c>
      <c r="C33" s="96" t="s">
        <v>202</v>
      </c>
      <c r="D33" s="97">
        <v>4005</v>
      </c>
      <c r="E33" s="16"/>
      <c r="F33" s="16"/>
    </row>
    <row r="34" spans="1:6" ht="15.75" thickBot="1">
      <c r="A34" s="71"/>
      <c r="B34" s="69" t="s">
        <v>13</v>
      </c>
      <c r="C34" s="98" t="s">
        <v>202</v>
      </c>
      <c r="D34" s="99">
        <v>70099.3</v>
      </c>
      <c r="E34" s="16"/>
      <c r="F34" s="16"/>
    </row>
    <row r="35" spans="1:6" ht="15.75" thickBot="1">
      <c r="A35" s="64" t="s">
        <v>218</v>
      </c>
      <c r="B35" s="66" t="s">
        <v>291</v>
      </c>
      <c r="C35" s="95"/>
      <c r="D35" s="64"/>
      <c r="E35" s="16"/>
      <c r="F35" s="16"/>
    </row>
    <row r="36" spans="1:6" ht="15">
      <c r="A36" s="96"/>
      <c r="B36" s="68" t="s">
        <v>209</v>
      </c>
      <c r="C36" s="96" t="s">
        <v>202</v>
      </c>
      <c r="D36" s="97">
        <v>23589.2</v>
      </c>
      <c r="E36" s="16"/>
      <c r="F36" s="16"/>
    </row>
    <row r="37" spans="1:6" ht="15.75" thickBot="1">
      <c r="A37" s="71"/>
      <c r="B37" s="69" t="s">
        <v>13</v>
      </c>
      <c r="C37" s="98" t="s">
        <v>202</v>
      </c>
      <c r="D37" s="99">
        <v>23589.2</v>
      </c>
      <c r="E37" s="16"/>
      <c r="F37" s="16"/>
    </row>
    <row r="38" spans="1:6" ht="15.75" thickBot="1">
      <c r="A38" s="64" t="s">
        <v>220</v>
      </c>
      <c r="B38" s="66" t="s">
        <v>292</v>
      </c>
      <c r="C38" s="95"/>
      <c r="D38" s="64"/>
      <c r="E38" s="16"/>
      <c r="F38" s="16"/>
    </row>
    <row r="39" spans="1:6" ht="15">
      <c r="A39" s="96"/>
      <c r="B39" s="68" t="s">
        <v>219</v>
      </c>
      <c r="C39" s="96" t="s">
        <v>202</v>
      </c>
      <c r="D39" s="97">
        <v>22949.39</v>
      </c>
      <c r="E39" s="16"/>
      <c r="F39" s="16"/>
    </row>
    <row r="40" spans="1:6" ht="15">
      <c r="A40" s="96"/>
      <c r="B40" s="68" t="s">
        <v>221</v>
      </c>
      <c r="C40" s="96" t="s">
        <v>202</v>
      </c>
      <c r="D40" s="97">
        <v>8274.49</v>
      </c>
      <c r="E40" s="16"/>
      <c r="F40" s="16"/>
    </row>
    <row r="41" spans="1:6" ht="15.75" thickBot="1">
      <c r="A41" s="71"/>
      <c r="B41" s="69" t="s">
        <v>13</v>
      </c>
      <c r="C41" s="98" t="s">
        <v>202</v>
      </c>
      <c r="D41" s="99">
        <v>31223.88</v>
      </c>
      <c r="E41" s="16"/>
      <c r="F41" s="16"/>
    </row>
    <row r="42" spans="1:6" ht="15.75" thickBot="1">
      <c r="A42" s="64" t="s">
        <v>222</v>
      </c>
      <c r="B42" s="66" t="s">
        <v>167</v>
      </c>
      <c r="C42" s="95"/>
      <c r="D42" s="64"/>
      <c r="E42" s="16"/>
      <c r="F42" s="16"/>
    </row>
    <row r="43" spans="1:6" ht="15">
      <c r="A43" s="96"/>
      <c r="B43" s="68" t="s">
        <v>209</v>
      </c>
      <c r="C43" s="96" t="s">
        <v>202</v>
      </c>
      <c r="D43" s="97">
        <v>81311.68</v>
      </c>
      <c r="E43" s="16"/>
      <c r="F43" s="16"/>
    </row>
    <row r="44" spans="1:6" ht="15.75" thickBot="1">
      <c r="A44" s="71"/>
      <c r="B44" s="69" t="s">
        <v>13</v>
      </c>
      <c r="C44" s="98" t="s">
        <v>202</v>
      </c>
      <c r="D44" s="99">
        <v>81311.68</v>
      </c>
      <c r="E44" s="16"/>
      <c r="F44" s="16"/>
    </row>
    <row r="45" spans="1:6" ht="15.75" thickBot="1">
      <c r="A45" s="64" t="s">
        <v>223</v>
      </c>
      <c r="B45" s="66" t="s">
        <v>293</v>
      </c>
      <c r="C45" s="95"/>
      <c r="D45" s="64"/>
      <c r="E45" s="16"/>
      <c r="F45" s="16"/>
    </row>
    <row r="46" spans="1:6" ht="15">
      <c r="A46" s="96"/>
      <c r="B46" s="68" t="s">
        <v>209</v>
      </c>
      <c r="C46" s="96" t="s">
        <v>202</v>
      </c>
      <c r="D46" s="67" t="s">
        <v>209</v>
      </c>
      <c r="E46" s="16"/>
      <c r="F46" s="16"/>
    </row>
    <row r="47" spans="1:6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</row>
    <row r="48" spans="1:6" ht="15.75" thickBot="1">
      <c r="A48" s="64" t="s">
        <v>223</v>
      </c>
      <c r="B48" s="66" t="s">
        <v>226</v>
      </c>
      <c r="C48" s="74" t="s">
        <v>202</v>
      </c>
      <c r="D48" s="90">
        <v>539609.45</v>
      </c>
      <c r="E48" s="16"/>
      <c r="F48" s="16"/>
    </row>
    <row r="49" spans="1:6" ht="15.75" thickBot="1">
      <c r="A49" s="71" t="s">
        <v>224</v>
      </c>
      <c r="B49" s="72" t="s">
        <v>276</v>
      </c>
      <c r="C49" s="73" t="s">
        <v>202</v>
      </c>
      <c r="D49" s="91">
        <f>D48*1%</f>
        <v>5396.094499999999</v>
      </c>
      <c r="E49" s="16"/>
      <c r="F49" s="16"/>
    </row>
    <row r="50" spans="1:6" ht="15.75" thickBot="1">
      <c r="A50" s="64" t="s">
        <v>225</v>
      </c>
      <c r="B50" s="66" t="s">
        <v>217</v>
      </c>
      <c r="C50" s="74" t="s">
        <v>202</v>
      </c>
      <c r="D50" s="90">
        <f>D48+D49</f>
        <v>545005.5445</v>
      </c>
      <c r="E50" s="16"/>
      <c r="F50" s="16"/>
    </row>
    <row r="51" spans="1:6" ht="15.75" thickBot="1">
      <c r="A51" s="71" t="s">
        <v>227</v>
      </c>
      <c r="B51" s="72" t="s">
        <v>295</v>
      </c>
      <c r="C51" s="73" t="s">
        <v>202</v>
      </c>
      <c r="D51" s="91">
        <v>5163.16</v>
      </c>
      <c r="E51" s="16"/>
      <c r="F51" s="16"/>
    </row>
    <row r="52" spans="1:6" ht="15.75" thickBot="1">
      <c r="A52" s="64" t="s">
        <v>228</v>
      </c>
      <c r="B52" s="66" t="s">
        <v>229</v>
      </c>
      <c r="C52" s="74" t="s">
        <v>202</v>
      </c>
      <c r="D52" s="90">
        <f>D50+D51</f>
        <v>550168.7045</v>
      </c>
      <c r="E52" s="16"/>
      <c r="F52" s="16"/>
    </row>
    <row r="53" spans="1:6" ht="15">
      <c r="A53" s="101"/>
      <c r="B53" s="102" t="s">
        <v>297</v>
      </c>
      <c r="C53" s="101"/>
      <c r="D53" s="101"/>
      <c r="E53" s="16"/>
      <c r="F53" s="16"/>
    </row>
    <row r="54" spans="1:6" ht="15">
      <c r="A54" s="101"/>
      <c r="B54" s="75" t="s">
        <v>230</v>
      </c>
      <c r="C54" s="103"/>
      <c r="D54" s="76" t="s">
        <v>354</v>
      </c>
      <c r="E54" s="16"/>
      <c r="F54" s="16"/>
    </row>
    <row r="55" spans="1:6" ht="15">
      <c r="A55" s="101"/>
      <c r="B55" s="75" t="s">
        <v>231</v>
      </c>
      <c r="C55" s="103"/>
      <c r="D55" s="76" t="s">
        <v>355</v>
      </c>
      <c r="E55" s="16"/>
      <c r="F55" s="16"/>
    </row>
    <row r="56" spans="1:6" ht="15">
      <c r="A56" s="101"/>
      <c r="B56" s="75" t="s">
        <v>300</v>
      </c>
      <c r="C56" s="103"/>
      <c r="D56" s="76">
        <v>7391.25</v>
      </c>
      <c r="E56" s="16"/>
      <c r="F56" s="16"/>
    </row>
    <row r="57" spans="1:6" ht="15">
      <c r="A57" s="101"/>
      <c r="B57" s="75" t="s">
        <v>277</v>
      </c>
      <c r="C57" s="103"/>
      <c r="D57" s="76" t="s">
        <v>356</v>
      </c>
      <c r="E57" s="16"/>
      <c r="F57" s="16"/>
    </row>
    <row r="58" spans="1:6" ht="15">
      <c r="A58" s="101"/>
      <c r="B58" s="75" t="s">
        <v>275</v>
      </c>
      <c r="C58" s="103"/>
      <c r="D58" s="80">
        <f>D52-D55-D56-D57</f>
        <v>155148.6345</v>
      </c>
      <c r="E58" s="16"/>
      <c r="F58" s="16"/>
    </row>
    <row r="59" spans="1:6" ht="15">
      <c r="A59" s="101"/>
      <c r="B59" s="77" t="s">
        <v>232</v>
      </c>
      <c r="C59" s="77"/>
      <c r="D59" s="105" t="s">
        <v>233</v>
      </c>
      <c r="E59" s="16"/>
      <c r="F59" s="16"/>
    </row>
    <row r="60" spans="1:4" ht="15">
      <c r="A60" s="101"/>
      <c r="B60" s="3"/>
      <c r="C60" s="101"/>
      <c r="D60" s="101"/>
    </row>
    <row r="61" spans="1:4" ht="15">
      <c r="A61" s="101"/>
      <c r="B61" s="3"/>
      <c r="C61" s="101"/>
      <c r="D61" s="101"/>
    </row>
    <row r="62" spans="1:4" ht="15">
      <c r="A62" s="101"/>
      <c r="B62" s="3"/>
      <c r="C62" s="101"/>
      <c r="D62" s="10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28125" style="10" customWidth="1"/>
    <col min="4" max="4" width="29.7109375" style="16" customWidth="1"/>
    <col min="5" max="7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247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1" ht="26.25" thickBot="1">
      <c r="A8" s="64" t="s">
        <v>196</v>
      </c>
      <c r="B8" s="65" t="s">
        <v>197</v>
      </c>
      <c r="C8" s="65" t="s">
        <v>198</v>
      </c>
      <c r="D8" s="64" t="s">
        <v>199</v>
      </c>
      <c r="H8" s="16"/>
      <c r="I8" s="16"/>
      <c r="J8" s="16"/>
      <c r="K8" s="16"/>
    </row>
    <row r="9" spans="1:11" ht="15.75" thickBot="1">
      <c r="A9" s="64" t="s">
        <v>200</v>
      </c>
      <c r="B9" s="66" t="s">
        <v>281</v>
      </c>
      <c r="C9" s="95"/>
      <c r="D9" s="64"/>
      <c r="H9" s="16"/>
      <c r="I9" s="16"/>
      <c r="J9" s="16"/>
      <c r="K9" s="16"/>
    </row>
    <row r="10" spans="1:11" ht="15">
      <c r="A10" s="96"/>
      <c r="B10" s="68" t="s">
        <v>201</v>
      </c>
      <c r="C10" s="96" t="s">
        <v>202</v>
      </c>
      <c r="D10" s="97">
        <v>158896.76</v>
      </c>
      <c r="H10" s="16"/>
      <c r="I10" s="16"/>
      <c r="J10" s="16"/>
      <c r="K10" s="16"/>
    </row>
    <row r="11" spans="1:11" ht="15">
      <c r="A11" s="96"/>
      <c r="B11" s="68" t="s">
        <v>282</v>
      </c>
      <c r="C11" s="96" t="s">
        <v>202</v>
      </c>
      <c r="D11" s="97">
        <v>13593.97</v>
      </c>
      <c r="H11" s="16"/>
      <c r="I11" s="16"/>
      <c r="J11" s="16"/>
      <c r="K11" s="16"/>
    </row>
    <row r="12" spans="1:11" ht="15">
      <c r="A12" s="96"/>
      <c r="B12" s="68" t="s">
        <v>203</v>
      </c>
      <c r="C12" s="96" t="s">
        <v>202</v>
      </c>
      <c r="D12" s="67" t="s">
        <v>209</v>
      </c>
      <c r="H12" s="16"/>
      <c r="I12" s="16"/>
      <c r="J12" s="16"/>
      <c r="K12" s="16"/>
    </row>
    <row r="13" spans="1:11" ht="15">
      <c r="A13" s="96"/>
      <c r="B13" s="68" t="s">
        <v>204</v>
      </c>
      <c r="C13" s="96" t="s">
        <v>202</v>
      </c>
      <c r="D13" s="97">
        <v>20543.95</v>
      </c>
      <c r="H13" s="16"/>
      <c r="I13" s="16"/>
      <c r="J13" s="16"/>
      <c r="K13" s="16"/>
    </row>
    <row r="14" spans="1:11" ht="15">
      <c r="A14" s="96"/>
      <c r="B14" s="68" t="s">
        <v>205</v>
      </c>
      <c r="C14" s="96" t="s">
        <v>202</v>
      </c>
      <c r="D14" s="97">
        <v>37963.2</v>
      </c>
      <c r="H14" s="16"/>
      <c r="I14" s="16"/>
      <c r="J14" s="16"/>
      <c r="K14" s="16"/>
    </row>
    <row r="15" spans="1:11" ht="26.25">
      <c r="A15" s="96"/>
      <c r="B15" s="68" t="s">
        <v>283</v>
      </c>
      <c r="C15" s="96" t="s">
        <v>202</v>
      </c>
      <c r="D15" s="97">
        <v>2488.37</v>
      </c>
      <c r="H15" s="16"/>
      <c r="I15" s="16"/>
      <c r="J15" s="16"/>
      <c r="K15" s="16"/>
    </row>
    <row r="16" spans="1:11" ht="15">
      <c r="A16" s="96"/>
      <c r="B16" s="68" t="s">
        <v>284</v>
      </c>
      <c r="C16" s="96" t="s">
        <v>202</v>
      </c>
      <c r="D16" s="97">
        <v>39099.97</v>
      </c>
      <c r="H16" s="16"/>
      <c r="I16" s="16"/>
      <c r="J16" s="16"/>
      <c r="K16" s="16"/>
    </row>
    <row r="17" spans="1:11" ht="15.75" thickBot="1">
      <c r="A17" s="71"/>
      <c r="B17" s="69" t="s">
        <v>13</v>
      </c>
      <c r="C17" s="98" t="s">
        <v>202</v>
      </c>
      <c r="D17" s="99">
        <v>272586.23</v>
      </c>
      <c r="H17" s="16"/>
      <c r="I17" s="16"/>
      <c r="J17" s="16"/>
      <c r="K17" s="16"/>
    </row>
    <row r="18" spans="1:11" ht="15.75" thickBot="1">
      <c r="A18" s="64" t="s">
        <v>206</v>
      </c>
      <c r="B18" s="66" t="s">
        <v>285</v>
      </c>
      <c r="C18" s="95"/>
      <c r="D18" s="64"/>
      <c r="H18" s="16"/>
      <c r="I18" s="16"/>
      <c r="J18" s="16"/>
      <c r="K18" s="16"/>
    </row>
    <row r="19" spans="1:11" ht="15">
      <c r="A19" s="96"/>
      <c r="B19" s="68" t="s">
        <v>207</v>
      </c>
      <c r="C19" s="96" t="s">
        <v>202</v>
      </c>
      <c r="D19" s="97">
        <v>95496.83</v>
      </c>
      <c r="H19" s="16"/>
      <c r="I19" s="16"/>
      <c r="J19" s="16"/>
      <c r="K19" s="16"/>
    </row>
    <row r="20" spans="1:11" ht="15">
      <c r="A20" s="96"/>
      <c r="B20" s="68" t="s">
        <v>208</v>
      </c>
      <c r="C20" s="96" t="s">
        <v>202</v>
      </c>
      <c r="D20" s="97">
        <v>70928.89</v>
      </c>
      <c r="H20" s="16"/>
      <c r="I20" s="16"/>
      <c r="J20" s="16"/>
      <c r="K20" s="16"/>
    </row>
    <row r="21" spans="1:11" ht="15">
      <c r="A21" s="96"/>
      <c r="B21" s="68" t="s">
        <v>210</v>
      </c>
      <c r="C21" s="96" t="s">
        <v>202</v>
      </c>
      <c r="D21" s="67" t="s">
        <v>209</v>
      </c>
      <c r="H21" s="16"/>
      <c r="I21" s="16"/>
      <c r="J21" s="16"/>
      <c r="K21" s="16"/>
    </row>
    <row r="22" spans="1:11" ht="15">
      <c r="A22" s="96"/>
      <c r="B22" s="68" t="s">
        <v>286</v>
      </c>
      <c r="C22" s="96" t="s">
        <v>202</v>
      </c>
      <c r="D22" s="97">
        <v>13725.53</v>
      </c>
      <c r="H22" s="16"/>
      <c r="I22" s="16"/>
      <c r="J22" s="16"/>
      <c r="K22" s="16"/>
    </row>
    <row r="23" spans="1:11" ht="15.75" thickBot="1">
      <c r="A23" s="71"/>
      <c r="B23" s="69" t="s">
        <v>13</v>
      </c>
      <c r="C23" s="98" t="s">
        <v>202</v>
      </c>
      <c r="D23" s="99">
        <v>180151.25</v>
      </c>
      <c r="H23" s="16"/>
      <c r="I23" s="16"/>
      <c r="J23" s="16"/>
      <c r="K23" s="16"/>
    </row>
    <row r="24" spans="1:11" ht="15.75" thickBot="1">
      <c r="A24" s="64" t="s">
        <v>211</v>
      </c>
      <c r="B24" s="66" t="s">
        <v>287</v>
      </c>
      <c r="C24" s="95"/>
      <c r="D24" s="64"/>
      <c r="H24" s="16"/>
      <c r="I24" s="16"/>
      <c r="J24" s="16"/>
      <c r="K24" s="16"/>
    </row>
    <row r="25" spans="1:11" ht="15">
      <c r="A25" s="96"/>
      <c r="B25" s="68" t="s">
        <v>212</v>
      </c>
      <c r="C25" s="96" t="s">
        <v>202</v>
      </c>
      <c r="D25" s="97">
        <v>34140.05</v>
      </c>
      <c r="H25" s="16"/>
      <c r="I25" s="16"/>
      <c r="J25" s="16"/>
      <c r="K25" s="16"/>
    </row>
    <row r="26" spans="1:11" ht="15">
      <c r="A26" s="96"/>
      <c r="B26" s="68" t="s">
        <v>213</v>
      </c>
      <c r="C26" s="96" t="s">
        <v>202</v>
      </c>
      <c r="D26" s="97">
        <v>24890.42</v>
      </c>
      <c r="H26" s="16"/>
      <c r="I26" s="16"/>
      <c r="J26" s="16"/>
      <c r="K26" s="16"/>
    </row>
    <row r="27" spans="1:11" ht="15">
      <c r="A27" s="96"/>
      <c r="B27" s="68" t="s">
        <v>179</v>
      </c>
      <c r="C27" s="96" t="s">
        <v>202</v>
      </c>
      <c r="D27" s="67" t="s">
        <v>209</v>
      </c>
      <c r="H27" s="16"/>
      <c r="I27" s="16"/>
      <c r="J27" s="16"/>
      <c r="K27" s="16"/>
    </row>
    <row r="28" spans="1:11" ht="15">
      <c r="A28" s="96"/>
      <c r="B28" s="68" t="s">
        <v>288</v>
      </c>
      <c r="C28" s="96" t="s">
        <v>202</v>
      </c>
      <c r="D28" s="97">
        <v>15948.74</v>
      </c>
      <c r="H28" s="16"/>
      <c r="I28" s="16"/>
      <c r="J28" s="16"/>
      <c r="K28" s="16"/>
    </row>
    <row r="29" spans="1:11" ht="15">
      <c r="A29" s="96"/>
      <c r="B29" s="68" t="s">
        <v>289</v>
      </c>
      <c r="C29" s="96" t="s">
        <v>202</v>
      </c>
      <c r="D29" s="97">
        <v>1001.29</v>
      </c>
      <c r="H29" s="16"/>
      <c r="I29" s="16"/>
      <c r="J29" s="16"/>
      <c r="K29" s="16"/>
    </row>
    <row r="30" spans="1:11" ht="15.75" thickBot="1">
      <c r="A30" s="71"/>
      <c r="B30" s="69" t="s">
        <v>13</v>
      </c>
      <c r="C30" s="98" t="s">
        <v>202</v>
      </c>
      <c r="D30" s="99">
        <v>75980.5</v>
      </c>
      <c r="H30" s="16"/>
      <c r="I30" s="16"/>
      <c r="J30" s="16"/>
      <c r="K30" s="16"/>
    </row>
    <row r="31" spans="1:11" ht="15.75" thickBot="1">
      <c r="A31" s="64" t="s">
        <v>216</v>
      </c>
      <c r="B31" s="66" t="s">
        <v>290</v>
      </c>
      <c r="C31" s="95"/>
      <c r="D31" s="64"/>
      <c r="H31" s="16"/>
      <c r="I31" s="16"/>
      <c r="J31" s="16"/>
      <c r="K31" s="16"/>
    </row>
    <row r="32" spans="1:11" ht="15">
      <c r="A32" s="96"/>
      <c r="B32" s="68" t="s">
        <v>214</v>
      </c>
      <c r="C32" s="96" t="s">
        <v>202</v>
      </c>
      <c r="D32" s="97">
        <v>132188.6</v>
      </c>
      <c r="H32" s="16"/>
      <c r="I32" s="16"/>
      <c r="J32" s="16"/>
      <c r="K32" s="16"/>
    </row>
    <row r="33" spans="1:11" ht="15">
      <c r="A33" s="96"/>
      <c r="B33" s="68" t="s">
        <v>215</v>
      </c>
      <c r="C33" s="96" t="s">
        <v>202</v>
      </c>
      <c r="D33" s="97">
        <v>8542</v>
      </c>
      <c r="H33" s="16"/>
      <c r="I33" s="16"/>
      <c r="J33" s="16"/>
      <c r="K33" s="16"/>
    </row>
    <row r="34" spans="1:11" ht="15.75" thickBot="1">
      <c r="A34" s="71"/>
      <c r="B34" s="69" t="s">
        <v>13</v>
      </c>
      <c r="C34" s="98" t="s">
        <v>202</v>
      </c>
      <c r="D34" s="99">
        <v>140730.6</v>
      </c>
      <c r="H34" s="16"/>
      <c r="I34" s="16"/>
      <c r="J34" s="16"/>
      <c r="K34" s="16"/>
    </row>
    <row r="35" spans="1:11" ht="15.75" thickBot="1">
      <c r="A35" s="64" t="s">
        <v>218</v>
      </c>
      <c r="B35" s="66" t="s">
        <v>291</v>
      </c>
      <c r="C35" s="95"/>
      <c r="D35" s="64"/>
      <c r="H35" s="16"/>
      <c r="I35" s="16"/>
      <c r="J35" s="16"/>
      <c r="K35" s="16"/>
    </row>
    <row r="36" spans="1:11" ht="15">
      <c r="A36" s="96"/>
      <c r="B36" s="68" t="s">
        <v>209</v>
      </c>
      <c r="C36" s="96" t="s">
        <v>202</v>
      </c>
      <c r="D36" s="97">
        <v>17952</v>
      </c>
      <c r="H36" s="16"/>
      <c r="I36" s="16"/>
      <c r="J36" s="16"/>
      <c r="K36" s="16"/>
    </row>
    <row r="37" spans="1:11" ht="15.75" thickBot="1">
      <c r="A37" s="71"/>
      <c r="B37" s="69" t="s">
        <v>13</v>
      </c>
      <c r="C37" s="98" t="s">
        <v>202</v>
      </c>
      <c r="D37" s="99">
        <v>17952</v>
      </c>
      <c r="H37" s="16"/>
      <c r="I37" s="16"/>
      <c r="J37" s="16"/>
      <c r="K37" s="16"/>
    </row>
    <row r="38" spans="1:11" ht="15.75" thickBot="1">
      <c r="A38" s="64" t="s">
        <v>220</v>
      </c>
      <c r="B38" s="66" t="s">
        <v>292</v>
      </c>
      <c r="C38" s="95"/>
      <c r="D38" s="64"/>
      <c r="H38" s="16"/>
      <c r="I38" s="16"/>
      <c r="J38" s="16"/>
      <c r="K38" s="16"/>
    </row>
    <row r="39" spans="1:11" ht="15">
      <c r="A39" s="96"/>
      <c r="B39" s="68" t="s">
        <v>219</v>
      </c>
      <c r="C39" s="96" t="s">
        <v>202</v>
      </c>
      <c r="D39" s="97">
        <v>46015.57</v>
      </c>
      <c r="H39" s="16"/>
      <c r="I39" s="16"/>
      <c r="J39" s="16"/>
      <c r="K39" s="16"/>
    </row>
    <row r="40" spans="1:11" ht="15">
      <c r="A40" s="96"/>
      <c r="B40" s="68" t="s">
        <v>221</v>
      </c>
      <c r="C40" s="96" t="s">
        <v>202</v>
      </c>
      <c r="D40" s="97">
        <v>16591.1</v>
      </c>
      <c r="H40" s="16"/>
      <c r="I40" s="16"/>
      <c r="J40" s="16"/>
      <c r="K40" s="16"/>
    </row>
    <row r="41" spans="1:11" ht="15.75" thickBot="1">
      <c r="A41" s="71"/>
      <c r="B41" s="69" t="s">
        <v>13</v>
      </c>
      <c r="C41" s="98" t="s">
        <v>202</v>
      </c>
      <c r="D41" s="99">
        <v>62606.66</v>
      </c>
      <c r="H41" s="16"/>
      <c r="I41" s="16"/>
      <c r="J41" s="16"/>
      <c r="K41" s="16"/>
    </row>
    <row r="42" spans="1:11" ht="15.75" thickBot="1">
      <c r="A42" s="64" t="s">
        <v>222</v>
      </c>
      <c r="B42" s="66" t="s">
        <v>167</v>
      </c>
      <c r="C42" s="95"/>
      <c r="D42" s="64"/>
      <c r="H42" s="16"/>
      <c r="I42" s="16"/>
      <c r="J42" s="16"/>
      <c r="K42" s="16"/>
    </row>
    <row r="43" spans="1:11" ht="15">
      <c r="A43" s="96"/>
      <c r="B43" s="68" t="s">
        <v>209</v>
      </c>
      <c r="C43" s="96" t="s">
        <v>202</v>
      </c>
      <c r="D43" s="97">
        <v>163037.14</v>
      </c>
      <c r="H43" s="16"/>
      <c r="I43" s="16"/>
      <c r="J43" s="16"/>
      <c r="K43" s="16"/>
    </row>
    <row r="44" spans="1:11" ht="15.75" thickBot="1">
      <c r="A44" s="71"/>
      <c r="B44" s="69" t="s">
        <v>13</v>
      </c>
      <c r="C44" s="98" t="s">
        <v>202</v>
      </c>
      <c r="D44" s="99">
        <v>163037.14</v>
      </c>
      <c r="H44" s="16"/>
      <c r="I44" s="16"/>
      <c r="J44" s="16"/>
      <c r="K44" s="16"/>
    </row>
    <row r="45" spans="1:11" ht="15.75" thickBot="1">
      <c r="A45" s="64" t="s">
        <v>223</v>
      </c>
      <c r="B45" s="66" t="s">
        <v>293</v>
      </c>
      <c r="C45" s="95"/>
      <c r="D45" s="64"/>
      <c r="H45" s="16"/>
      <c r="I45" s="16"/>
      <c r="J45" s="16"/>
      <c r="K45" s="16"/>
    </row>
    <row r="46" spans="1:11" ht="15">
      <c r="A46" s="96"/>
      <c r="B46" s="68" t="s">
        <v>209</v>
      </c>
      <c r="C46" s="96" t="s">
        <v>202</v>
      </c>
      <c r="D46" s="67" t="s">
        <v>209</v>
      </c>
      <c r="H46" s="16"/>
      <c r="I46" s="16"/>
      <c r="J46" s="16"/>
      <c r="K46" s="16"/>
    </row>
    <row r="47" spans="1:11" ht="15.75" thickBot="1">
      <c r="A47" s="71"/>
      <c r="B47" s="69" t="s">
        <v>13</v>
      </c>
      <c r="C47" s="98" t="s">
        <v>202</v>
      </c>
      <c r="D47" s="70" t="s">
        <v>209</v>
      </c>
      <c r="H47" s="16"/>
      <c r="I47" s="16"/>
      <c r="J47" s="16"/>
      <c r="K47" s="16"/>
    </row>
    <row r="48" spans="1:11" ht="15.75" thickBot="1">
      <c r="A48" s="64" t="s">
        <v>223</v>
      </c>
      <c r="B48" s="66" t="s">
        <v>226</v>
      </c>
      <c r="C48" s="74" t="s">
        <v>202</v>
      </c>
      <c r="D48" s="90">
        <v>913044.39</v>
      </c>
      <c r="H48" s="16"/>
      <c r="I48" s="16"/>
      <c r="J48" s="16"/>
      <c r="K48" s="16"/>
    </row>
    <row r="49" spans="1:11" ht="15.75" thickBot="1">
      <c r="A49" s="71" t="s">
        <v>224</v>
      </c>
      <c r="B49" s="72" t="s">
        <v>276</v>
      </c>
      <c r="C49" s="73" t="s">
        <v>202</v>
      </c>
      <c r="D49" s="91">
        <f>D48*1%</f>
        <v>9130.4439</v>
      </c>
      <c r="H49" s="16"/>
      <c r="I49" s="16"/>
      <c r="J49" s="16"/>
      <c r="K49" s="16"/>
    </row>
    <row r="50" spans="1:11" ht="15.75" thickBot="1">
      <c r="A50" s="64" t="s">
        <v>225</v>
      </c>
      <c r="B50" s="66" t="s">
        <v>217</v>
      </c>
      <c r="C50" s="74" t="s">
        <v>202</v>
      </c>
      <c r="D50" s="90">
        <f>D48+D49</f>
        <v>922174.8339</v>
      </c>
      <c r="H50" s="16"/>
      <c r="I50" s="16"/>
      <c r="J50" s="16"/>
      <c r="K50" s="16"/>
    </row>
    <row r="51" spans="1:11" ht="15.75" thickBot="1">
      <c r="A51" s="71" t="s">
        <v>227</v>
      </c>
      <c r="B51" s="72" t="s">
        <v>295</v>
      </c>
      <c r="C51" s="73" t="s">
        <v>202</v>
      </c>
      <c r="D51" s="91">
        <v>10352.6</v>
      </c>
      <c r="H51" s="16"/>
      <c r="I51" s="16"/>
      <c r="J51" s="16"/>
      <c r="K51" s="16"/>
    </row>
    <row r="52" spans="1:11" ht="15.75" thickBot="1">
      <c r="A52" s="64" t="s">
        <v>228</v>
      </c>
      <c r="B52" s="66" t="s">
        <v>229</v>
      </c>
      <c r="C52" s="74" t="s">
        <v>202</v>
      </c>
      <c r="D52" s="90">
        <f>D50+D51</f>
        <v>932527.4339</v>
      </c>
      <c r="H52" s="16"/>
      <c r="I52" s="16"/>
      <c r="J52" s="16"/>
      <c r="K52" s="16"/>
    </row>
    <row r="53" spans="1:11" ht="15">
      <c r="A53" s="101"/>
      <c r="B53" s="102" t="s">
        <v>297</v>
      </c>
      <c r="C53" s="101"/>
      <c r="D53" s="101"/>
      <c r="H53" s="16"/>
      <c r="I53" s="16"/>
      <c r="J53" s="16"/>
      <c r="K53" s="16"/>
    </row>
    <row r="54" spans="1:11" ht="15">
      <c r="A54" s="101"/>
      <c r="B54" s="75" t="s">
        <v>230</v>
      </c>
      <c r="C54" s="103"/>
      <c r="D54" s="76" t="s">
        <v>393</v>
      </c>
      <c r="H54" s="16"/>
      <c r="I54" s="16"/>
      <c r="J54" s="16"/>
      <c r="K54" s="16"/>
    </row>
    <row r="55" spans="1:11" ht="15">
      <c r="A55" s="101"/>
      <c r="B55" s="75" t="s">
        <v>231</v>
      </c>
      <c r="C55" s="103"/>
      <c r="D55" s="76" t="s">
        <v>394</v>
      </c>
      <c r="H55" s="16"/>
      <c r="I55" s="16"/>
      <c r="J55" s="16"/>
      <c r="K55" s="16"/>
    </row>
    <row r="56" spans="1:11" ht="15">
      <c r="A56" s="101"/>
      <c r="B56" s="75" t="s">
        <v>300</v>
      </c>
      <c r="C56" s="103"/>
      <c r="D56" s="76">
        <v>6837.27</v>
      </c>
      <c r="H56" s="16"/>
      <c r="I56" s="16"/>
      <c r="J56" s="16"/>
      <c r="K56" s="16"/>
    </row>
    <row r="57" spans="1:11" ht="15">
      <c r="A57" s="101"/>
      <c r="B57" s="75" t="s">
        <v>275</v>
      </c>
      <c r="C57" s="103"/>
      <c r="D57" s="80">
        <f>D52-D55-D56</f>
        <v>138994.9639</v>
      </c>
      <c r="H57" s="16"/>
      <c r="I57" s="16"/>
      <c r="J57" s="16"/>
      <c r="K57" s="16"/>
    </row>
    <row r="58" spans="1:11" ht="15">
      <c r="A58" s="101"/>
      <c r="B58" s="77" t="s">
        <v>232</v>
      </c>
      <c r="C58" s="77"/>
      <c r="D58" s="105" t="s">
        <v>233</v>
      </c>
      <c r="H58" s="16"/>
      <c r="I58" s="16"/>
      <c r="J58" s="16"/>
      <c r="K58" s="16"/>
    </row>
    <row r="59" spans="1:11" ht="15">
      <c r="A59" s="101"/>
      <c r="B59" s="3"/>
      <c r="C59" s="101"/>
      <c r="D59" s="101"/>
      <c r="H59" s="16"/>
      <c r="I59" s="16"/>
      <c r="J59" s="16"/>
      <c r="K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2:K67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3.140625" style="10" customWidth="1"/>
    <col min="4" max="4" width="30.7109375" style="61" customWidth="1"/>
    <col min="5" max="6" width="9.140625" style="61" customWidth="1"/>
    <col min="7" max="7" width="9.140625" style="12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248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1" ht="26.25" thickBot="1">
      <c r="A8" s="64" t="s">
        <v>196</v>
      </c>
      <c r="B8" s="65" t="s">
        <v>197</v>
      </c>
      <c r="C8" s="65" t="s">
        <v>198</v>
      </c>
      <c r="D8" s="64" t="s">
        <v>199</v>
      </c>
      <c r="G8" s="61"/>
      <c r="H8" s="61"/>
      <c r="I8" s="61"/>
      <c r="J8" s="61"/>
      <c r="K8" s="12"/>
    </row>
    <row r="9" spans="1:11" ht="15.75" thickBot="1">
      <c r="A9" s="64" t="s">
        <v>200</v>
      </c>
      <c r="B9" s="66" t="s">
        <v>281</v>
      </c>
      <c r="C9" s="95"/>
      <c r="D9" s="64"/>
      <c r="G9" s="61"/>
      <c r="H9" s="61"/>
      <c r="I9" s="61"/>
      <c r="J9" s="61"/>
      <c r="K9" s="12"/>
    </row>
    <row r="10" spans="1:11" ht="15">
      <c r="A10" s="96"/>
      <c r="B10" s="68" t="s">
        <v>201</v>
      </c>
      <c r="C10" s="96" t="s">
        <v>202</v>
      </c>
      <c r="D10" s="97">
        <v>55989.1</v>
      </c>
      <c r="G10" s="61"/>
      <c r="H10" s="61"/>
      <c r="I10" s="61"/>
      <c r="J10" s="61"/>
      <c r="K10" s="12"/>
    </row>
    <row r="11" spans="1:11" ht="15">
      <c r="A11" s="96"/>
      <c r="B11" s="68" t="s">
        <v>282</v>
      </c>
      <c r="C11" s="96" t="s">
        <v>202</v>
      </c>
      <c r="D11" s="97">
        <v>10924.88</v>
      </c>
      <c r="G11" s="61"/>
      <c r="H11" s="61"/>
      <c r="I11" s="61"/>
      <c r="J11" s="61"/>
      <c r="K11" s="12"/>
    </row>
    <row r="12" spans="1:11" ht="15">
      <c r="A12" s="96"/>
      <c r="B12" s="68" t="s">
        <v>203</v>
      </c>
      <c r="C12" s="96" t="s">
        <v>202</v>
      </c>
      <c r="D12" s="67" t="s">
        <v>209</v>
      </c>
      <c r="G12" s="61"/>
      <c r="H12" s="61"/>
      <c r="I12" s="61"/>
      <c r="J12" s="61"/>
      <c r="K12" s="12"/>
    </row>
    <row r="13" spans="1:11" ht="15">
      <c r="A13" s="96"/>
      <c r="B13" s="68" t="s">
        <v>204</v>
      </c>
      <c r="C13" s="96" t="s">
        <v>202</v>
      </c>
      <c r="D13" s="97">
        <v>33610.35</v>
      </c>
      <c r="G13" s="61"/>
      <c r="H13" s="61"/>
      <c r="I13" s="61"/>
      <c r="J13" s="61"/>
      <c r="K13" s="12"/>
    </row>
    <row r="14" spans="1:11" ht="15">
      <c r="A14" s="96"/>
      <c r="B14" s="68" t="s">
        <v>205</v>
      </c>
      <c r="C14" s="96" t="s">
        <v>202</v>
      </c>
      <c r="D14" s="97">
        <v>61589.83</v>
      </c>
      <c r="G14" s="61"/>
      <c r="H14" s="61"/>
      <c r="I14" s="61"/>
      <c r="J14" s="61"/>
      <c r="K14" s="12"/>
    </row>
    <row r="15" spans="1:11" ht="26.25">
      <c r="A15" s="96"/>
      <c r="B15" s="68" t="s">
        <v>283</v>
      </c>
      <c r="C15" s="96" t="s">
        <v>202</v>
      </c>
      <c r="D15" s="97">
        <v>4071.03</v>
      </c>
      <c r="G15" s="61"/>
      <c r="H15" s="61"/>
      <c r="I15" s="61"/>
      <c r="J15" s="61"/>
      <c r="K15" s="12"/>
    </row>
    <row r="16" spans="1:11" ht="15">
      <c r="A16" s="96"/>
      <c r="B16" s="68" t="s">
        <v>284</v>
      </c>
      <c r="C16" s="96" t="s">
        <v>202</v>
      </c>
      <c r="D16" s="97">
        <v>63968.4</v>
      </c>
      <c r="G16" s="61"/>
      <c r="H16" s="61"/>
      <c r="I16" s="61"/>
      <c r="J16" s="61"/>
      <c r="K16" s="12"/>
    </row>
    <row r="17" spans="1:11" ht="15.75" thickBot="1">
      <c r="A17" s="71"/>
      <c r="B17" s="69" t="s">
        <v>13</v>
      </c>
      <c r="C17" s="98" t="s">
        <v>202</v>
      </c>
      <c r="D17" s="99">
        <v>230153.59</v>
      </c>
      <c r="G17" s="61"/>
      <c r="H17" s="61"/>
      <c r="I17" s="61"/>
      <c r="J17" s="61"/>
      <c r="K17" s="12"/>
    </row>
    <row r="18" spans="1:11" ht="15.75" thickBot="1">
      <c r="A18" s="64" t="s">
        <v>206</v>
      </c>
      <c r="B18" s="66" t="s">
        <v>285</v>
      </c>
      <c r="C18" s="95"/>
      <c r="D18" s="64"/>
      <c r="G18" s="61"/>
      <c r="H18" s="61"/>
      <c r="I18" s="61"/>
      <c r="J18" s="61"/>
      <c r="K18" s="12"/>
    </row>
    <row r="19" spans="1:11" ht="15">
      <c r="A19" s="96"/>
      <c r="B19" s="68" t="s">
        <v>207</v>
      </c>
      <c r="C19" s="96" t="s">
        <v>202</v>
      </c>
      <c r="D19" s="97">
        <v>102000.98</v>
      </c>
      <c r="G19" s="61"/>
      <c r="H19" s="61"/>
      <c r="I19" s="61"/>
      <c r="J19" s="61"/>
      <c r="K19" s="12"/>
    </row>
    <row r="20" spans="1:11" ht="15">
      <c r="A20" s="96"/>
      <c r="B20" s="68" t="s">
        <v>208</v>
      </c>
      <c r="C20" s="96" t="s">
        <v>202</v>
      </c>
      <c r="D20" s="97">
        <v>94576</v>
      </c>
      <c r="G20" s="61"/>
      <c r="H20" s="61"/>
      <c r="I20" s="61"/>
      <c r="J20" s="61"/>
      <c r="K20" s="12"/>
    </row>
    <row r="21" spans="1:11" ht="15">
      <c r="A21" s="96"/>
      <c r="B21" s="68" t="s">
        <v>210</v>
      </c>
      <c r="C21" s="96" t="s">
        <v>202</v>
      </c>
      <c r="D21" s="67" t="s">
        <v>209</v>
      </c>
      <c r="G21" s="61"/>
      <c r="H21" s="61"/>
      <c r="I21" s="61"/>
      <c r="J21" s="61"/>
      <c r="K21" s="12"/>
    </row>
    <row r="22" spans="1:11" ht="15">
      <c r="A22" s="96"/>
      <c r="B22" s="68" t="s">
        <v>286</v>
      </c>
      <c r="C22" s="96" t="s">
        <v>202</v>
      </c>
      <c r="D22" s="97">
        <v>22455.27</v>
      </c>
      <c r="G22" s="61"/>
      <c r="H22" s="61"/>
      <c r="I22" s="61"/>
      <c r="J22" s="61"/>
      <c r="K22" s="12"/>
    </row>
    <row r="23" spans="1:11" ht="15.75" thickBot="1">
      <c r="A23" s="71"/>
      <c r="B23" s="69" t="s">
        <v>13</v>
      </c>
      <c r="C23" s="98" t="s">
        <v>202</v>
      </c>
      <c r="D23" s="99">
        <v>219032.25</v>
      </c>
      <c r="G23" s="61"/>
      <c r="H23" s="61"/>
      <c r="I23" s="61"/>
      <c r="J23" s="61"/>
      <c r="K23" s="12"/>
    </row>
    <row r="24" spans="1:11" ht="15.75" thickBot="1">
      <c r="A24" s="64" t="s">
        <v>211</v>
      </c>
      <c r="B24" s="66" t="s">
        <v>287</v>
      </c>
      <c r="C24" s="95"/>
      <c r="D24" s="64"/>
      <c r="G24" s="61"/>
      <c r="H24" s="61"/>
      <c r="I24" s="61"/>
      <c r="J24" s="61"/>
      <c r="K24" s="12"/>
    </row>
    <row r="25" spans="1:11" ht="15">
      <c r="A25" s="96"/>
      <c r="B25" s="68" t="s">
        <v>212</v>
      </c>
      <c r="C25" s="96" t="s">
        <v>202</v>
      </c>
      <c r="D25" s="97">
        <v>68275.5</v>
      </c>
      <c r="G25" s="61"/>
      <c r="H25" s="61"/>
      <c r="I25" s="61"/>
      <c r="J25" s="61"/>
      <c r="K25" s="12"/>
    </row>
    <row r="26" spans="1:11" ht="15">
      <c r="A26" s="96"/>
      <c r="B26" s="68" t="s">
        <v>213</v>
      </c>
      <c r="C26" s="96" t="s">
        <v>202</v>
      </c>
      <c r="D26" s="97">
        <v>39317.35</v>
      </c>
      <c r="G26" s="61"/>
      <c r="H26" s="61"/>
      <c r="I26" s="61"/>
      <c r="J26" s="61"/>
      <c r="K26" s="12"/>
    </row>
    <row r="27" spans="1:11" ht="15">
      <c r="A27" s="96"/>
      <c r="B27" s="68" t="s">
        <v>179</v>
      </c>
      <c r="C27" s="96" t="s">
        <v>202</v>
      </c>
      <c r="D27" s="67" t="s">
        <v>209</v>
      </c>
      <c r="G27" s="61"/>
      <c r="H27" s="61"/>
      <c r="I27" s="61"/>
      <c r="J27" s="61"/>
      <c r="K27" s="12"/>
    </row>
    <row r="28" spans="1:11" ht="15">
      <c r="A28" s="96"/>
      <c r="B28" s="68" t="s">
        <v>288</v>
      </c>
      <c r="C28" s="96" t="s">
        <v>202</v>
      </c>
      <c r="D28" s="97">
        <v>26092.49</v>
      </c>
      <c r="G28" s="61"/>
      <c r="H28" s="61"/>
      <c r="I28" s="61"/>
      <c r="J28" s="61"/>
      <c r="K28" s="12"/>
    </row>
    <row r="29" spans="1:11" ht="15">
      <c r="A29" s="96"/>
      <c r="B29" s="68" t="s">
        <v>289</v>
      </c>
      <c r="C29" s="96" t="s">
        <v>202</v>
      </c>
      <c r="D29" s="97">
        <v>1579.22</v>
      </c>
      <c r="G29" s="61"/>
      <c r="H29" s="61"/>
      <c r="I29" s="61"/>
      <c r="J29" s="61"/>
      <c r="K29" s="12"/>
    </row>
    <row r="30" spans="1:11" ht="15.75" thickBot="1">
      <c r="A30" s="71"/>
      <c r="B30" s="69" t="s">
        <v>13</v>
      </c>
      <c r="C30" s="98" t="s">
        <v>202</v>
      </c>
      <c r="D30" s="99">
        <v>135264.56</v>
      </c>
      <c r="G30" s="61"/>
      <c r="H30" s="61"/>
      <c r="I30" s="61"/>
      <c r="J30" s="61"/>
      <c r="K30" s="12"/>
    </row>
    <row r="31" spans="1:11" ht="15.75" thickBot="1">
      <c r="A31" s="64" t="s">
        <v>216</v>
      </c>
      <c r="B31" s="66" t="s">
        <v>290</v>
      </c>
      <c r="C31" s="95"/>
      <c r="D31" s="64"/>
      <c r="G31" s="61"/>
      <c r="H31" s="61"/>
      <c r="I31" s="61"/>
      <c r="J31" s="61"/>
      <c r="K31" s="12"/>
    </row>
    <row r="32" spans="1:11" ht="15">
      <c r="A32" s="96"/>
      <c r="B32" s="68" t="s">
        <v>214</v>
      </c>
      <c r="C32" s="96" t="s">
        <v>202</v>
      </c>
      <c r="D32" s="97">
        <v>220160.16</v>
      </c>
      <c r="G32" s="61"/>
      <c r="H32" s="61"/>
      <c r="I32" s="61"/>
      <c r="J32" s="61"/>
      <c r="K32" s="12"/>
    </row>
    <row r="33" spans="1:11" ht="15">
      <c r="A33" s="96"/>
      <c r="B33" s="68" t="s">
        <v>215</v>
      </c>
      <c r="C33" s="96" t="s">
        <v>202</v>
      </c>
      <c r="D33" s="97">
        <v>12486</v>
      </c>
      <c r="G33" s="61"/>
      <c r="H33" s="61"/>
      <c r="I33" s="61"/>
      <c r="J33" s="61"/>
      <c r="K33" s="12"/>
    </row>
    <row r="34" spans="1:11" ht="15.75" thickBot="1">
      <c r="A34" s="71"/>
      <c r="B34" s="69" t="s">
        <v>13</v>
      </c>
      <c r="C34" s="98" t="s">
        <v>202</v>
      </c>
      <c r="D34" s="99">
        <v>232646.16</v>
      </c>
      <c r="G34" s="61"/>
      <c r="H34" s="61"/>
      <c r="I34" s="61"/>
      <c r="J34" s="61"/>
      <c r="K34" s="12"/>
    </row>
    <row r="35" spans="1:11" ht="15.75" thickBot="1">
      <c r="A35" s="64" t="s">
        <v>218</v>
      </c>
      <c r="B35" s="66" t="s">
        <v>291</v>
      </c>
      <c r="C35" s="95"/>
      <c r="D35" s="64"/>
      <c r="G35" s="61"/>
      <c r="H35" s="61"/>
      <c r="I35" s="61"/>
      <c r="J35" s="61"/>
      <c r="K35" s="12"/>
    </row>
    <row r="36" spans="1:11" ht="15">
      <c r="A36" s="96"/>
      <c r="B36" s="68" t="s">
        <v>209</v>
      </c>
      <c r="C36" s="96" t="s">
        <v>202</v>
      </c>
      <c r="D36" s="97">
        <v>26044</v>
      </c>
      <c r="G36" s="61"/>
      <c r="H36" s="61"/>
      <c r="I36" s="61"/>
      <c r="J36" s="61"/>
      <c r="K36" s="12"/>
    </row>
    <row r="37" spans="1:11" ht="15.75" thickBot="1">
      <c r="A37" s="71"/>
      <c r="B37" s="69" t="s">
        <v>13</v>
      </c>
      <c r="C37" s="98" t="s">
        <v>202</v>
      </c>
      <c r="D37" s="99">
        <v>26044</v>
      </c>
      <c r="G37" s="61"/>
      <c r="H37" s="61"/>
      <c r="I37" s="61"/>
      <c r="J37" s="61"/>
      <c r="K37" s="12"/>
    </row>
    <row r="38" spans="1:11" ht="15.75" thickBot="1">
      <c r="A38" s="64" t="s">
        <v>220</v>
      </c>
      <c r="B38" s="66" t="s">
        <v>292</v>
      </c>
      <c r="C38" s="95"/>
      <c r="D38" s="64"/>
      <c r="G38" s="61"/>
      <c r="H38" s="61"/>
      <c r="I38" s="61"/>
      <c r="J38" s="61"/>
      <c r="K38" s="12"/>
    </row>
    <row r="39" spans="1:11" ht="15">
      <c r="A39" s="96"/>
      <c r="B39" s="68" t="s">
        <v>219</v>
      </c>
      <c r="C39" s="96" t="s">
        <v>202</v>
      </c>
      <c r="D39" s="97">
        <v>75282.46</v>
      </c>
      <c r="G39" s="61"/>
      <c r="H39" s="61"/>
      <c r="I39" s="61"/>
      <c r="J39" s="61"/>
      <c r="K39" s="12"/>
    </row>
    <row r="40" spans="1:11" ht="15">
      <c r="A40" s="96"/>
      <c r="B40" s="68" t="s">
        <v>221</v>
      </c>
      <c r="C40" s="96" t="s">
        <v>202</v>
      </c>
      <c r="D40" s="97">
        <v>27143.39</v>
      </c>
      <c r="G40" s="61"/>
      <c r="H40" s="61"/>
      <c r="I40" s="61"/>
      <c r="J40" s="61"/>
      <c r="K40" s="12"/>
    </row>
    <row r="41" spans="1:11" ht="15.75" thickBot="1">
      <c r="A41" s="71"/>
      <c r="B41" s="69" t="s">
        <v>13</v>
      </c>
      <c r="C41" s="98" t="s">
        <v>202</v>
      </c>
      <c r="D41" s="99">
        <v>102425.85</v>
      </c>
      <c r="G41" s="61"/>
      <c r="H41" s="61"/>
      <c r="I41" s="61"/>
      <c r="J41" s="61"/>
      <c r="K41" s="12"/>
    </row>
    <row r="42" spans="1:11" ht="15.75" thickBot="1">
      <c r="A42" s="64" t="s">
        <v>222</v>
      </c>
      <c r="B42" s="66" t="s">
        <v>167</v>
      </c>
      <c r="C42" s="95"/>
      <c r="D42" s="64"/>
      <c r="G42" s="61"/>
      <c r="H42" s="61"/>
      <c r="I42" s="61"/>
      <c r="J42" s="61"/>
      <c r="K42" s="12"/>
    </row>
    <row r="43" spans="1:11" ht="15">
      <c r="A43" s="96"/>
      <c r="B43" s="68" t="s">
        <v>209</v>
      </c>
      <c r="C43" s="96" t="s">
        <v>202</v>
      </c>
      <c r="D43" s="97">
        <v>266732.27</v>
      </c>
      <c r="G43" s="61"/>
      <c r="H43" s="61"/>
      <c r="I43" s="61"/>
      <c r="J43" s="61"/>
      <c r="K43" s="12"/>
    </row>
    <row r="44" spans="1:11" ht="15.75" thickBot="1">
      <c r="A44" s="71"/>
      <c r="B44" s="69" t="s">
        <v>13</v>
      </c>
      <c r="C44" s="98" t="s">
        <v>202</v>
      </c>
      <c r="D44" s="99">
        <v>266732.27</v>
      </c>
      <c r="G44" s="61"/>
      <c r="H44" s="61"/>
      <c r="I44" s="61"/>
      <c r="J44" s="61"/>
      <c r="K44" s="12"/>
    </row>
    <row r="45" spans="1:11" ht="15.75" thickBot="1">
      <c r="A45" s="64" t="s">
        <v>223</v>
      </c>
      <c r="B45" s="66" t="s">
        <v>293</v>
      </c>
      <c r="C45" s="95"/>
      <c r="D45" s="64"/>
      <c r="G45" s="61"/>
      <c r="H45" s="61"/>
      <c r="I45" s="61"/>
      <c r="J45" s="61"/>
      <c r="K45" s="12"/>
    </row>
    <row r="46" spans="1:11" ht="15">
      <c r="A46" s="96"/>
      <c r="B46" s="68" t="s">
        <v>209</v>
      </c>
      <c r="C46" s="96" t="s">
        <v>202</v>
      </c>
      <c r="D46" s="67" t="s">
        <v>209</v>
      </c>
      <c r="G46" s="61"/>
      <c r="H46" s="61"/>
      <c r="I46" s="61"/>
      <c r="J46" s="61"/>
      <c r="K46" s="12"/>
    </row>
    <row r="47" spans="1:11" ht="15.75" thickBot="1">
      <c r="A47" s="71"/>
      <c r="B47" s="69" t="s">
        <v>13</v>
      </c>
      <c r="C47" s="98" t="s">
        <v>202</v>
      </c>
      <c r="D47" s="70" t="s">
        <v>209</v>
      </c>
      <c r="G47" s="61"/>
      <c r="H47" s="61"/>
      <c r="I47" s="61"/>
      <c r="J47" s="61"/>
      <c r="K47" s="12"/>
    </row>
    <row r="48" spans="1:11" ht="15.75" thickBot="1">
      <c r="A48" s="64" t="s">
        <v>223</v>
      </c>
      <c r="B48" s="66" t="s">
        <v>226</v>
      </c>
      <c r="C48" s="74" t="s">
        <v>202</v>
      </c>
      <c r="D48" s="90">
        <v>1212298.67</v>
      </c>
      <c r="G48" s="61"/>
      <c r="H48" s="61"/>
      <c r="I48" s="61"/>
      <c r="J48" s="61"/>
      <c r="K48" s="12"/>
    </row>
    <row r="49" spans="1:11" ht="15.75" thickBot="1">
      <c r="A49" s="71" t="s">
        <v>224</v>
      </c>
      <c r="B49" s="72" t="s">
        <v>270</v>
      </c>
      <c r="C49" s="73" t="s">
        <v>202</v>
      </c>
      <c r="D49" s="91">
        <v>72737.92</v>
      </c>
      <c r="G49" s="61"/>
      <c r="H49" s="61"/>
      <c r="I49" s="61"/>
      <c r="J49" s="61"/>
      <c r="K49" s="12"/>
    </row>
    <row r="50" spans="1:11" ht="15.75" thickBot="1">
      <c r="A50" s="64" t="s">
        <v>225</v>
      </c>
      <c r="B50" s="66" t="s">
        <v>217</v>
      </c>
      <c r="C50" s="74" t="s">
        <v>202</v>
      </c>
      <c r="D50" s="90">
        <v>1285036.59</v>
      </c>
      <c r="G50" s="61"/>
      <c r="H50" s="61"/>
      <c r="I50" s="61"/>
      <c r="J50" s="61"/>
      <c r="K50" s="12"/>
    </row>
    <row r="51" spans="1:11" ht="15">
      <c r="A51" s="71" t="s">
        <v>227</v>
      </c>
      <c r="B51" s="72" t="s">
        <v>295</v>
      </c>
      <c r="C51" s="73" t="s">
        <v>202</v>
      </c>
      <c r="D51" s="91">
        <v>16937.07</v>
      </c>
      <c r="G51" s="61"/>
      <c r="H51" s="61"/>
      <c r="I51" s="61"/>
      <c r="J51" s="61"/>
      <c r="K51" s="12"/>
    </row>
    <row r="52" spans="1:11" ht="15">
      <c r="A52" s="84">
        <v>12</v>
      </c>
      <c r="B52" s="72" t="s">
        <v>146</v>
      </c>
      <c r="C52" s="73"/>
      <c r="D52" s="91"/>
      <c r="G52" s="61"/>
      <c r="H52" s="61"/>
      <c r="I52" s="61"/>
      <c r="J52" s="61"/>
      <c r="K52" s="12"/>
    </row>
    <row r="53" spans="1:11" ht="15.75" thickBot="1">
      <c r="A53" s="84"/>
      <c r="B53" s="72" t="s">
        <v>176</v>
      </c>
      <c r="C53" s="73" t="s">
        <v>202</v>
      </c>
      <c r="D53" s="91">
        <v>1144820</v>
      </c>
      <c r="G53" s="61"/>
      <c r="H53" s="61"/>
      <c r="I53" s="61"/>
      <c r="J53" s="61"/>
      <c r="K53" s="12"/>
    </row>
    <row r="54" spans="1:11" ht="15.75" thickBot="1">
      <c r="A54" s="64">
        <v>13</v>
      </c>
      <c r="B54" s="88" t="s">
        <v>229</v>
      </c>
      <c r="C54" s="89" t="s">
        <v>202</v>
      </c>
      <c r="D54" s="94">
        <f>D50+D51+D53</f>
        <v>2446793.66</v>
      </c>
      <c r="G54" s="61"/>
      <c r="H54" s="61"/>
      <c r="I54" s="61"/>
      <c r="J54" s="61"/>
      <c r="K54" s="12"/>
    </row>
    <row r="55" spans="1:11" ht="15">
      <c r="A55" s="101"/>
      <c r="B55" s="102" t="s">
        <v>297</v>
      </c>
      <c r="C55" s="101"/>
      <c r="D55" s="101"/>
      <c r="G55" s="61"/>
      <c r="H55" s="61"/>
      <c r="I55" s="61"/>
      <c r="J55" s="61"/>
      <c r="K55" s="12"/>
    </row>
    <row r="56" spans="1:11" ht="15">
      <c r="A56" s="101"/>
      <c r="B56" s="75" t="s">
        <v>230</v>
      </c>
      <c r="C56" s="103"/>
      <c r="D56" s="76" t="s">
        <v>370</v>
      </c>
      <c r="G56" s="61"/>
      <c r="H56" s="61"/>
      <c r="I56" s="61"/>
      <c r="J56" s="61"/>
      <c r="K56" s="12"/>
    </row>
    <row r="57" spans="1:11" ht="15">
      <c r="A57" s="101"/>
      <c r="B57" s="75" t="s">
        <v>231</v>
      </c>
      <c r="C57" s="103"/>
      <c r="D57" s="76" t="s">
        <v>371</v>
      </c>
      <c r="G57" s="61"/>
      <c r="H57" s="61"/>
      <c r="I57" s="61"/>
      <c r="J57" s="61"/>
      <c r="K57" s="12"/>
    </row>
    <row r="58" spans="1:11" ht="15">
      <c r="A58" s="101"/>
      <c r="B58" s="75" t="s">
        <v>300</v>
      </c>
      <c r="C58" s="103"/>
      <c r="D58" s="76">
        <v>12537.56</v>
      </c>
      <c r="G58" s="61"/>
      <c r="H58" s="61"/>
      <c r="I58" s="61"/>
      <c r="J58" s="61"/>
      <c r="K58" s="12"/>
    </row>
    <row r="59" spans="1:11" ht="15">
      <c r="A59" s="101"/>
      <c r="B59" s="85" t="s">
        <v>146</v>
      </c>
      <c r="C59" s="86"/>
      <c r="D59" s="100"/>
      <c r="G59" s="61"/>
      <c r="H59" s="61"/>
      <c r="I59" s="61"/>
      <c r="J59" s="61"/>
      <c r="K59" s="12"/>
    </row>
    <row r="60" spans="1:11" ht="15">
      <c r="A60" s="101"/>
      <c r="B60" s="85" t="s">
        <v>176</v>
      </c>
      <c r="C60" s="86"/>
      <c r="D60" s="104">
        <v>1144820</v>
      </c>
      <c r="G60" s="61"/>
      <c r="H60" s="61"/>
      <c r="I60" s="61"/>
      <c r="J60" s="61"/>
      <c r="K60" s="12"/>
    </row>
    <row r="61" spans="1:11" ht="15">
      <c r="A61" s="101"/>
      <c r="B61" s="75" t="s">
        <v>275</v>
      </c>
      <c r="C61" s="103"/>
      <c r="D61" s="80">
        <f>D54-D57-D58-D60</f>
        <v>14830.979999999981</v>
      </c>
      <c r="G61" s="61"/>
      <c r="H61" s="61"/>
      <c r="I61" s="61"/>
      <c r="J61" s="61"/>
      <c r="K61" s="12"/>
    </row>
    <row r="62" spans="1:11" ht="15">
      <c r="A62" s="101"/>
      <c r="B62" s="75"/>
      <c r="C62" s="103"/>
      <c r="D62" s="80"/>
      <c r="G62" s="61"/>
      <c r="H62" s="61"/>
      <c r="I62" s="61"/>
      <c r="J62" s="61"/>
      <c r="K62" s="12"/>
    </row>
    <row r="63" spans="1:11" ht="15">
      <c r="A63" s="101"/>
      <c r="B63" s="75"/>
      <c r="C63" s="103"/>
      <c r="D63" s="80"/>
      <c r="G63" s="61"/>
      <c r="H63" s="61"/>
      <c r="I63" s="61"/>
      <c r="J63" s="61"/>
      <c r="K63" s="12"/>
    </row>
    <row r="64" spans="1:11" ht="15">
      <c r="A64" s="101"/>
      <c r="B64" s="77" t="s">
        <v>232</v>
      </c>
      <c r="C64" s="77"/>
      <c r="D64" s="105" t="s">
        <v>233</v>
      </c>
      <c r="G64" s="61"/>
      <c r="H64" s="61"/>
      <c r="I64" s="61"/>
      <c r="J64" s="61"/>
      <c r="K64" s="12"/>
    </row>
    <row r="65" spans="1:11" ht="15">
      <c r="A65" s="101"/>
      <c r="B65" s="3"/>
      <c r="C65" s="101"/>
      <c r="D65" s="101"/>
      <c r="G65" s="61"/>
      <c r="H65" s="61"/>
      <c r="I65" s="61"/>
      <c r="J65" s="61"/>
      <c r="K65" s="12"/>
    </row>
    <row r="66" spans="1:11" ht="15">
      <c r="A66" s="101"/>
      <c r="B66" s="3"/>
      <c r="C66" s="101"/>
      <c r="D66" s="101"/>
      <c r="G66" s="61"/>
      <c r="H66" s="61"/>
      <c r="I66" s="61"/>
      <c r="J66" s="61"/>
      <c r="K66" s="12"/>
    </row>
    <row r="67" spans="1:11" ht="15">
      <c r="A67" s="101"/>
      <c r="B67" s="3"/>
      <c r="C67" s="101"/>
      <c r="D67" s="101"/>
      <c r="G67" s="61"/>
      <c r="H67" s="61"/>
      <c r="I67" s="61"/>
      <c r="J67" s="61"/>
      <c r="K67" s="12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" right="0" top="0.15748031496062992" bottom="0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28125" style="0" customWidth="1"/>
    <col min="3" max="3" width="13.7109375" style="10" customWidth="1"/>
    <col min="4" max="4" width="29.5742187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249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6797.77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1270.38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1951.64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7764.02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236.39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3714.44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21734.64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37442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1335.11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1303.9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40081.01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3414.35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3487.83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1515.11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420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8837.29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3571.04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3571.04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4371.41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1576.13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5947.54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15488.28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15488.28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95659.8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956.5980000000001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96616.398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983.48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97599.878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372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373</v>
      </c>
      <c r="F55" s="16"/>
      <c r="G55" s="16"/>
      <c r="H55" s="16"/>
      <c r="I55" s="16"/>
    </row>
    <row r="56" spans="1:9" ht="15">
      <c r="A56" s="101"/>
      <c r="B56" s="75" t="s">
        <v>275</v>
      </c>
      <c r="C56" s="103"/>
      <c r="D56" s="80">
        <f>D52-D55</f>
        <v>37427.988</v>
      </c>
      <c r="F56" s="16"/>
      <c r="G56" s="16"/>
      <c r="H56" s="16"/>
      <c r="I56" s="16"/>
    </row>
    <row r="57" spans="1:9" ht="15">
      <c r="A57" s="101"/>
      <c r="B57" s="77" t="s">
        <v>232</v>
      </c>
      <c r="C57" s="77"/>
      <c r="D57" s="105" t="s">
        <v>233</v>
      </c>
      <c r="F57" s="16"/>
      <c r="G57" s="16"/>
      <c r="H57" s="16"/>
      <c r="I57" s="16"/>
    </row>
    <row r="58" spans="1:9" ht="15">
      <c r="A58" s="101"/>
      <c r="B58" s="3"/>
      <c r="C58" s="101"/>
      <c r="D58" s="101"/>
      <c r="F58" s="16"/>
      <c r="G58" s="16"/>
      <c r="H58" s="16"/>
      <c r="I58" s="16"/>
    </row>
    <row r="59" spans="1:9" ht="15">
      <c r="A59" s="101"/>
      <c r="B59" s="3"/>
      <c r="C59" s="101"/>
      <c r="D59" s="101"/>
      <c r="F59" s="16"/>
      <c r="G59" s="16"/>
      <c r="H59" s="16"/>
      <c r="I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421875" style="10" customWidth="1"/>
    <col min="4" max="4" width="29.57421875" style="16" customWidth="1"/>
    <col min="5" max="8" width="9.140625" style="16" customWidth="1"/>
  </cols>
  <sheetData>
    <row r="2" spans="1:3" ht="15">
      <c r="A2" s="112" t="s">
        <v>129</v>
      </c>
      <c r="B2" s="112"/>
      <c r="C2" s="112"/>
    </row>
    <row r="3" ht="12" customHeight="1"/>
    <row r="4" spans="1:4" ht="15.75">
      <c r="A4" s="62" t="s">
        <v>193</v>
      </c>
      <c r="B4" s="62"/>
      <c r="C4" s="62"/>
      <c r="D4" s="62"/>
    </row>
    <row r="5" spans="1:4" ht="15">
      <c r="A5" s="78" t="s">
        <v>250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I8" s="16"/>
      <c r="J8" s="16"/>
      <c r="K8" s="16"/>
      <c r="L8" s="16"/>
    </row>
    <row r="9" spans="1:12" ht="15.75" thickBot="1">
      <c r="A9" s="64" t="s">
        <v>200</v>
      </c>
      <c r="B9" s="66" t="s">
        <v>281</v>
      </c>
      <c r="C9" s="95"/>
      <c r="D9" s="64"/>
      <c r="I9" s="16"/>
      <c r="J9" s="16"/>
      <c r="K9" s="16"/>
      <c r="L9" s="16"/>
    </row>
    <row r="10" spans="1:12" ht="15">
      <c r="A10" s="96"/>
      <c r="B10" s="68" t="s">
        <v>201</v>
      </c>
      <c r="C10" s="96" t="s">
        <v>202</v>
      </c>
      <c r="D10" s="97">
        <v>25067.57</v>
      </c>
      <c r="I10" s="16"/>
      <c r="J10" s="16"/>
      <c r="K10" s="16"/>
      <c r="L10" s="16"/>
    </row>
    <row r="11" spans="1:12" ht="15">
      <c r="A11" s="96"/>
      <c r="B11" s="68" t="s">
        <v>282</v>
      </c>
      <c r="C11" s="96" t="s">
        <v>202</v>
      </c>
      <c r="D11" s="97">
        <v>22290.76</v>
      </c>
      <c r="I11" s="16"/>
      <c r="J11" s="16"/>
      <c r="K11" s="16"/>
      <c r="L11" s="16"/>
    </row>
    <row r="12" spans="1:12" ht="15">
      <c r="A12" s="96"/>
      <c r="B12" s="68" t="s">
        <v>203</v>
      </c>
      <c r="C12" s="96" t="s">
        <v>202</v>
      </c>
      <c r="D12" s="67" t="s">
        <v>209</v>
      </c>
      <c r="I12" s="16"/>
      <c r="J12" s="16"/>
      <c r="K12" s="16"/>
      <c r="L12" s="16"/>
    </row>
    <row r="13" spans="1:12" ht="15">
      <c r="A13" s="96"/>
      <c r="B13" s="68" t="s">
        <v>204</v>
      </c>
      <c r="C13" s="96" t="s">
        <v>202</v>
      </c>
      <c r="D13" s="97">
        <v>17753.58</v>
      </c>
      <c r="I13" s="16"/>
      <c r="J13" s="16"/>
      <c r="K13" s="16"/>
      <c r="L13" s="16"/>
    </row>
    <row r="14" spans="1:12" ht="15">
      <c r="A14" s="96"/>
      <c r="B14" s="68" t="s">
        <v>205</v>
      </c>
      <c r="C14" s="96" t="s">
        <v>202</v>
      </c>
      <c r="D14" s="97">
        <v>28115.11</v>
      </c>
      <c r="I14" s="16"/>
      <c r="J14" s="16"/>
      <c r="K14" s="16"/>
      <c r="L14" s="16"/>
    </row>
    <row r="15" spans="1:12" ht="26.25">
      <c r="A15" s="96"/>
      <c r="B15" s="68" t="s">
        <v>283</v>
      </c>
      <c r="C15" s="96" t="s">
        <v>202</v>
      </c>
      <c r="D15" s="97">
        <v>2150.39</v>
      </c>
      <c r="I15" s="16"/>
      <c r="J15" s="16"/>
      <c r="K15" s="16"/>
      <c r="L15" s="16"/>
    </row>
    <row r="16" spans="1:12" ht="15">
      <c r="A16" s="96"/>
      <c r="B16" s="68" t="s">
        <v>284</v>
      </c>
      <c r="C16" s="96" t="s">
        <v>202</v>
      </c>
      <c r="D16" s="97">
        <v>33789.24</v>
      </c>
      <c r="I16" s="16"/>
      <c r="J16" s="16"/>
      <c r="K16" s="16"/>
      <c r="L16" s="16"/>
    </row>
    <row r="17" spans="1:12" ht="15.75" thickBot="1">
      <c r="A17" s="71"/>
      <c r="B17" s="69" t="s">
        <v>13</v>
      </c>
      <c r="C17" s="98" t="s">
        <v>202</v>
      </c>
      <c r="D17" s="99">
        <v>129166.64</v>
      </c>
      <c r="I17" s="16"/>
      <c r="J17" s="16"/>
      <c r="K17" s="16"/>
      <c r="L17" s="16"/>
    </row>
    <row r="18" spans="1:12" ht="15.75" thickBot="1">
      <c r="A18" s="64" t="s">
        <v>206</v>
      </c>
      <c r="B18" s="66" t="s">
        <v>285</v>
      </c>
      <c r="C18" s="95"/>
      <c r="D18" s="64"/>
      <c r="I18" s="16"/>
      <c r="J18" s="16"/>
      <c r="K18" s="16"/>
      <c r="L18" s="16"/>
    </row>
    <row r="19" spans="1:12" ht="15">
      <c r="A19" s="96"/>
      <c r="B19" s="68" t="s">
        <v>207</v>
      </c>
      <c r="C19" s="96" t="s">
        <v>202</v>
      </c>
      <c r="D19" s="97">
        <v>145140.17</v>
      </c>
      <c r="I19" s="16"/>
      <c r="J19" s="16"/>
      <c r="K19" s="16"/>
      <c r="L19" s="16"/>
    </row>
    <row r="20" spans="1:12" ht="15">
      <c r="A20" s="96"/>
      <c r="B20" s="68" t="s">
        <v>208</v>
      </c>
      <c r="C20" s="96" t="s">
        <v>202</v>
      </c>
      <c r="D20" s="97">
        <v>8276.55</v>
      </c>
      <c r="I20" s="16"/>
      <c r="J20" s="16"/>
      <c r="K20" s="16"/>
      <c r="L20" s="16"/>
    </row>
    <row r="21" spans="1:12" ht="15">
      <c r="A21" s="96"/>
      <c r="B21" s="68" t="s">
        <v>210</v>
      </c>
      <c r="C21" s="96" t="s">
        <v>202</v>
      </c>
      <c r="D21" s="67" t="s">
        <v>209</v>
      </c>
      <c r="I21" s="16"/>
      <c r="J21" s="16"/>
      <c r="K21" s="16"/>
      <c r="L21" s="16"/>
    </row>
    <row r="22" spans="1:12" ht="15">
      <c r="A22" s="96"/>
      <c r="B22" s="68" t="s">
        <v>286</v>
      </c>
      <c r="C22" s="96" t="s">
        <v>202</v>
      </c>
      <c r="D22" s="97">
        <v>11861.27</v>
      </c>
      <c r="I22" s="16"/>
      <c r="J22" s="16"/>
      <c r="K22" s="16"/>
      <c r="L22" s="16"/>
    </row>
    <row r="23" spans="1:12" ht="15.75" thickBot="1">
      <c r="A23" s="71"/>
      <c r="B23" s="69" t="s">
        <v>13</v>
      </c>
      <c r="C23" s="98" t="s">
        <v>202</v>
      </c>
      <c r="D23" s="99">
        <v>165277.99</v>
      </c>
      <c r="I23" s="16"/>
      <c r="J23" s="16"/>
      <c r="K23" s="16"/>
      <c r="L23" s="16"/>
    </row>
    <row r="24" spans="1:12" ht="15.75" thickBot="1">
      <c r="A24" s="64" t="s">
        <v>211</v>
      </c>
      <c r="B24" s="66" t="s">
        <v>287</v>
      </c>
      <c r="C24" s="95"/>
      <c r="D24" s="64"/>
      <c r="I24" s="16"/>
      <c r="J24" s="16"/>
      <c r="K24" s="16"/>
      <c r="L24" s="16"/>
    </row>
    <row r="25" spans="1:12" ht="15">
      <c r="A25" s="96"/>
      <c r="B25" s="68" t="s">
        <v>212</v>
      </c>
      <c r="C25" s="96" t="s">
        <v>202</v>
      </c>
      <c r="D25" s="97">
        <v>18778.35</v>
      </c>
      <c r="I25" s="16"/>
      <c r="J25" s="16"/>
      <c r="K25" s="16"/>
      <c r="L25" s="16"/>
    </row>
    <row r="26" spans="1:12" ht="15">
      <c r="A26" s="96"/>
      <c r="B26" s="68" t="s">
        <v>213</v>
      </c>
      <c r="C26" s="96" t="s">
        <v>202</v>
      </c>
      <c r="D26" s="97">
        <v>17280.61</v>
      </c>
      <c r="I26" s="16"/>
      <c r="J26" s="16"/>
      <c r="K26" s="16"/>
      <c r="L26" s="16"/>
    </row>
    <row r="27" spans="1:12" ht="15">
      <c r="A27" s="96"/>
      <c r="B27" s="68" t="s">
        <v>179</v>
      </c>
      <c r="C27" s="96" t="s">
        <v>202</v>
      </c>
      <c r="D27" s="67" t="s">
        <v>209</v>
      </c>
      <c r="I27" s="16"/>
      <c r="J27" s="16"/>
      <c r="K27" s="16"/>
      <c r="L27" s="16"/>
    </row>
    <row r="28" spans="1:12" ht="15">
      <c r="A28" s="96"/>
      <c r="B28" s="68" t="s">
        <v>288</v>
      </c>
      <c r="C28" s="96" t="s">
        <v>202</v>
      </c>
      <c r="D28" s="97">
        <v>13782.51</v>
      </c>
      <c r="I28" s="16"/>
      <c r="J28" s="16"/>
      <c r="K28" s="16"/>
      <c r="L28" s="16"/>
    </row>
    <row r="29" spans="1:12" ht="15">
      <c r="A29" s="96"/>
      <c r="B29" s="68" t="s">
        <v>289</v>
      </c>
      <c r="C29" s="96" t="s">
        <v>202</v>
      </c>
      <c r="D29" s="97">
        <v>168</v>
      </c>
      <c r="I29" s="16"/>
      <c r="J29" s="16"/>
      <c r="K29" s="16"/>
      <c r="L29" s="16"/>
    </row>
    <row r="30" spans="1:12" ht="15.75" thickBot="1">
      <c r="A30" s="71"/>
      <c r="B30" s="69" t="s">
        <v>13</v>
      </c>
      <c r="C30" s="98" t="s">
        <v>202</v>
      </c>
      <c r="D30" s="99">
        <v>50009.47</v>
      </c>
      <c r="I30" s="16"/>
      <c r="J30" s="16"/>
      <c r="K30" s="16"/>
      <c r="L30" s="16"/>
    </row>
    <row r="31" spans="1:12" ht="15.75" thickBot="1">
      <c r="A31" s="64" t="s">
        <v>216</v>
      </c>
      <c r="B31" s="66" t="s">
        <v>290</v>
      </c>
      <c r="C31" s="95"/>
      <c r="D31" s="64"/>
      <c r="I31" s="16"/>
      <c r="J31" s="16"/>
      <c r="K31" s="16"/>
      <c r="L31" s="16"/>
    </row>
    <row r="32" spans="1:12" ht="15">
      <c r="A32" s="96"/>
      <c r="B32" s="68" t="s">
        <v>214</v>
      </c>
      <c r="C32" s="96" t="s">
        <v>202</v>
      </c>
      <c r="D32" s="67" t="s">
        <v>209</v>
      </c>
      <c r="I32" s="16"/>
      <c r="J32" s="16"/>
      <c r="K32" s="16"/>
      <c r="L32" s="16"/>
    </row>
    <row r="33" spans="1:12" ht="15">
      <c r="A33" s="96"/>
      <c r="B33" s="68" t="s">
        <v>215</v>
      </c>
      <c r="C33" s="96" t="s">
        <v>202</v>
      </c>
      <c r="D33" s="67" t="s">
        <v>209</v>
      </c>
      <c r="I33" s="16"/>
      <c r="J33" s="16"/>
      <c r="K33" s="16"/>
      <c r="L33" s="16"/>
    </row>
    <row r="34" spans="1:12" ht="15.75" thickBot="1">
      <c r="A34" s="71"/>
      <c r="B34" s="69" t="s">
        <v>13</v>
      </c>
      <c r="C34" s="98" t="s">
        <v>202</v>
      </c>
      <c r="D34" s="70" t="s">
        <v>209</v>
      </c>
      <c r="I34" s="16"/>
      <c r="J34" s="16"/>
      <c r="K34" s="16"/>
      <c r="L34" s="16"/>
    </row>
    <row r="35" spans="1:12" ht="15.75" thickBot="1">
      <c r="A35" s="64" t="s">
        <v>218</v>
      </c>
      <c r="B35" s="66" t="s">
        <v>291</v>
      </c>
      <c r="C35" s="95"/>
      <c r="D35" s="64"/>
      <c r="I35" s="16"/>
      <c r="J35" s="16"/>
      <c r="K35" s="16"/>
      <c r="L35" s="16"/>
    </row>
    <row r="36" spans="1:12" ht="15">
      <c r="A36" s="96"/>
      <c r="B36" s="68" t="s">
        <v>209</v>
      </c>
      <c r="C36" s="96" t="s">
        <v>202</v>
      </c>
      <c r="D36" s="97">
        <v>7438.32</v>
      </c>
      <c r="I36" s="16"/>
      <c r="J36" s="16"/>
      <c r="K36" s="16"/>
      <c r="L36" s="16"/>
    </row>
    <row r="37" spans="1:12" ht="15.75" thickBot="1">
      <c r="A37" s="71"/>
      <c r="B37" s="69" t="s">
        <v>13</v>
      </c>
      <c r="C37" s="98" t="s">
        <v>202</v>
      </c>
      <c r="D37" s="99">
        <v>7438.32</v>
      </c>
      <c r="I37" s="16"/>
      <c r="J37" s="16"/>
      <c r="K37" s="16"/>
      <c r="L37" s="16"/>
    </row>
    <row r="38" spans="1:12" ht="15.75" thickBot="1">
      <c r="A38" s="64" t="s">
        <v>220</v>
      </c>
      <c r="B38" s="66" t="s">
        <v>292</v>
      </c>
      <c r="C38" s="95"/>
      <c r="D38" s="64"/>
      <c r="I38" s="16"/>
      <c r="J38" s="16"/>
      <c r="K38" s="16"/>
      <c r="L38" s="16"/>
    </row>
    <row r="39" spans="1:12" ht="15">
      <c r="A39" s="96"/>
      <c r="B39" s="68" t="s">
        <v>219</v>
      </c>
      <c r="C39" s="96" t="s">
        <v>202</v>
      </c>
      <c r="D39" s="97">
        <v>39765.52</v>
      </c>
      <c r="I39" s="16"/>
      <c r="J39" s="16"/>
      <c r="K39" s="16"/>
      <c r="L39" s="16"/>
    </row>
    <row r="40" spans="1:12" ht="15">
      <c r="A40" s="96"/>
      <c r="B40" s="68" t="s">
        <v>221</v>
      </c>
      <c r="C40" s="96" t="s">
        <v>202</v>
      </c>
      <c r="D40" s="97">
        <v>14337.62</v>
      </c>
      <c r="I40" s="16"/>
      <c r="J40" s="16"/>
      <c r="K40" s="16"/>
      <c r="L40" s="16"/>
    </row>
    <row r="41" spans="1:12" ht="15.75" thickBot="1">
      <c r="A41" s="71"/>
      <c r="B41" s="69" t="s">
        <v>13</v>
      </c>
      <c r="C41" s="98" t="s">
        <v>202</v>
      </c>
      <c r="D41" s="99">
        <v>54103.14</v>
      </c>
      <c r="I41" s="16"/>
      <c r="J41" s="16"/>
      <c r="K41" s="16"/>
      <c r="L41" s="16"/>
    </row>
    <row r="42" spans="1:12" ht="15.75" thickBot="1">
      <c r="A42" s="64" t="s">
        <v>222</v>
      </c>
      <c r="B42" s="66" t="s">
        <v>167</v>
      </c>
      <c r="C42" s="95"/>
      <c r="D42" s="64"/>
      <c r="I42" s="16"/>
      <c r="J42" s="16"/>
      <c r="K42" s="16"/>
      <c r="L42" s="16"/>
    </row>
    <row r="43" spans="1:12" ht="15">
      <c r="A43" s="96"/>
      <c r="B43" s="68" t="s">
        <v>209</v>
      </c>
      <c r="C43" s="96" t="s">
        <v>202</v>
      </c>
      <c r="D43" s="97">
        <v>140892.68</v>
      </c>
      <c r="I43" s="16"/>
      <c r="J43" s="16"/>
      <c r="K43" s="16"/>
      <c r="L43" s="16"/>
    </row>
    <row r="44" spans="1:12" ht="15.75" thickBot="1">
      <c r="A44" s="71"/>
      <c r="B44" s="69" t="s">
        <v>13</v>
      </c>
      <c r="C44" s="98" t="s">
        <v>202</v>
      </c>
      <c r="D44" s="99">
        <v>140892.68</v>
      </c>
      <c r="I44" s="16"/>
      <c r="J44" s="16"/>
      <c r="K44" s="16"/>
      <c r="L44" s="16"/>
    </row>
    <row r="45" spans="1:12" ht="15.75" thickBot="1">
      <c r="A45" s="64" t="s">
        <v>223</v>
      </c>
      <c r="B45" s="66" t="s">
        <v>293</v>
      </c>
      <c r="C45" s="95"/>
      <c r="D45" s="64"/>
      <c r="I45" s="16"/>
      <c r="J45" s="16"/>
      <c r="K45" s="16"/>
      <c r="L45" s="16"/>
    </row>
    <row r="46" spans="1:12" ht="15">
      <c r="A46" s="96"/>
      <c r="B46" s="68" t="s">
        <v>209</v>
      </c>
      <c r="C46" s="96" t="s">
        <v>202</v>
      </c>
      <c r="D46" s="67" t="s">
        <v>209</v>
      </c>
      <c r="I46" s="16"/>
      <c r="J46" s="16"/>
      <c r="K46" s="16"/>
      <c r="L46" s="16"/>
    </row>
    <row r="47" spans="1:12" ht="15.75" thickBot="1">
      <c r="A47" s="71"/>
      <c r="B47" s="69" t="s">
        <v>13</v>
      </c>
      <c r="C47" s="98" t="s">
        <v>202</v>
      </c>
      <c r="D47" s="70" t="s">
        <v>209</v>
      </c>
      <c r="I47" s="16"/>
      <c r="J47" s="16"/>
      <c r="K47" s="16"/>
      <c r="L47" s="16"/>
    </row>
    <row r="48" spans="1:12" ht="15.75" thickBot="1">
      <c r="A48" s="64" t="s">
        <v>223</v>
      </c>
      <c r="B48" s="66" t="s">
        <v>226</v>
      </c>
      <c r="C48" s="74" t="s">
        <v>202</v>
      </c>
      <c r="D48" s="90">
        <v>546888.24</v>
      </c>
      <c r="I48" s="16"/>
      <c r="J48" s="16"/>
      <c r="K48" s="16"/>
      <c r="L48" s="16"/>
    </row>
    <row r="49" spans="1:12" ht="15.75" thickBot="1">
      <c r="A49" s="71" t="s">
        <v>224</v>
      </c>
      <c r="B49" s="72" t="s">
        <v>270</v>
      </c>
      <c r="C49" s="73" t="s">
        <v>202</v>
      </c>
      <c r="D49" s="91">
        <v>32813.29</v>
      </c>
      <c r="I49" s="16"/>
      <c r="J49" s="16"/>
      <c r="K49" s="16"/>
      <c r="L49" s="16"/>
    </row>
    <row r="50" spans="1:12" ht="15.75" thickBot="1">
      <c r="A50" s="64" t="s">
        <v>225</v>
      </c>
      <c r="B50" s="66" t="s">
        <v>217</v>
      </c>
      <c r="C50" s="74" t="s">
        <v>202</v>
      </c>
      <c r="D50" s="90">
        <v>579701.53</v>
      </c>
      <c r="I50" s="16"/>
      <c r="J50" s="16"/>
      <c r="K50" s="16"/>
      <c r="L50" s="16"/>
    </row>
    <row r="51" spans="1:12" ht="15.75" thickBot="1">
      <c r="A51" s="71" t="s">
        <v>227</v>
      </c>
      <c r="B51" s="72" t="s">
        <v>295</v>
      </c>
      <c r="C51" s="73" t="s">
        <v>202</v>
      </c>
      <c r="D51" s="91">
        <v>8946.46</v>
      </c>
      <c r="I51" s="16"/>
      <c r="J51" s="16"/>
      <c r="K51" s="16"/>
      <c r="L51" s="16"/>
    </row>
    <row r="52" spans="1:12" ht="15.75" thickBot="1">
      <c r="A52" s="64" t="s">
        <v>228</v>
      </c>
      <c r="B52" s="66" t="s">
        <v>229</v>
      </c>
      <c r="C52" s="74" t="s">
        <v>202</v>
      </c>
      <c r="D52" s="90">
        <v>588647.99</v>
      </c>
      <c r="I52" s="16"/>
      <c r="J52" s="16"/>
      <c r="K52" s="16"/>
      <c r="L52" s="16"/>
    </row>
    <row r="53" spans="1:12" ht="15">
      <c r="A53" s="101"/>
      <c r="B53" s="102" t="s">
        <v>297</v>
      </c>
      <c r="C53" s="101"/>
      <c r="D53" s="101"/>
      <c r="I53" s="16"/>
      <c r="J53" s="16"/>
      <c r="K53" s="16"/>
      <c r="L53" s="16"/>
    </row>
    <row r="54" spans="1:12" ht="15">
      <c r="A54" s="101"/>
      <c r="B54" s="75" t="s">
        <v>230</v>
      </c>
      <c r="C54" s="103"/>
      <c r="D54" s="76" t="s">
        <v>374</v>
      </c>
      <c r="I54" s="16"/>
      <c r="J54" s="16"/>
      <c r="K54" s="16"/>
      <c r="L54" s="16"/>
    </row>
    <row r="55" spans="1:12" ht="15">
      <c r="A55" s="101"/>
      <c r="B55" s="75" t="s">
        <v>231</v>
      </c>
      <c r="C55" s="103"/>
      <c r="D55" s="76" t="s">
        <v>375</v>
      </c>
      <c r="I55" s="16"/>
      <c r="J55" s="16"/>
      <c r="K55" s="16"/>
      <c r="L55" s="16"/>
    </row>
    <row r="56" spans="1:12" ht="15">
      <c r="A56" s="101"/>
      <c r="B56" s="75" t="s">
        <v>300</v>
      </c>
      <c r="C56" s="103"/>
      <c r="D56" s="76">
        <v>9530.95</v>
      </c>
      <c r="I56" s="16"/>
      <c r="J56" s="16"/>
      <c r="K56" s="16"/>
      <c r="L56" s="16"/>
    </row>
    <row r="57" spans="1:12" ht="15">
      <c r="A57" s="101"/>
      <c r="B57" s="75" t="s">
        <v>277</v>
      </c>
      <c r="C57" s="103"/>
      <c r="D57" s="76" t="s">
        <v>376</v>
      </c>
      <c r="I57" s="16"/>
      <c r="J57" s="16"/>
      <c r="K57" s="16"/>
      <c r="L57" s="16"/>
    </row>
    <row r="58" spans="1:12" ht="15">
      <c r="A58" s="101"/>
      <c r="B58" s="75" t="s">
        <v>275</v>
      </c>
      <c r="C58" s="103"/>
      <c r="D58" s="80">
        <f>D52-D55-D56-D57</f>
        <v>10595.73000000001</v>
      </c>
      <c r="I58" s="16"/>
      <c r="J58" s="16"/>
      <c r="K58" s="16"/>
      <c r="L58" s="16"/>
    </row>
    <row r="59" spans="1:12" ht="15">
      <c r="A59" s="101"/>
      <c r="B59" s="77" t="s">
        <v>232</v>
      </c>
      <c r="C59" s="77"/>
      <c r="D59" s="105" t="s">
        <v>233</v>
      </c>
      <c r="I59" s="16"/>
      <c r="J59" s="16"/>
      <c r="K59" s="16"/>
      <c r="L59" s="16"/>
    </row>
    <row r="60" spans="1:12" ht="15">
      <c r="A60" s="101"/>
      <c r="B60" s="3"/>
      <c r="C60" s="101"/>
      <c r="D60" s="101"/>
      <c r="I60" s="16"/>
      <c r="J60" s="16"/>
      <c r="K60" s="16"/>
      <c r="L60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140625" style="10" customWidth="1"/>
    <col min="4" max="4" width="29.57421875" style="16" customWidth="1"/>
    <col min="5" max="6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251</v>
      </c>
      <c r="B5" s="78"/>
      <c r="C5" s="78"/>
      <c r="D5" s="78"/>
    </row>
    <row r="6" spans="1:4" ht="15">
      <c r="A6" s="63" t="s">
        <v>379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G8" s="16"/>
      <c r="H8" s="16"/>
      <c r="I8" s="16"/>
      <c r="J8" s="16"/>
    </row>
    <row r="9" spans="1:10" ht="15.75" thickBot="1">
      <c r="A9" s="64" t="s">
        <v>200</v>
      </c>
      <c r="B9" s="66" t="s">
        <v>281</v>
      </c>
      <c r="C9" s="95"/>
      <c r="D9" s="64"/>
      <c r="G9" s="16"/>
      <c r="H9" s="16"/>
      <c r="I9" s="16"/>
      <c r="J9" s="16"/>
    </row>
    <row r="10" spans="1:10" ht="15">
      <c r="A10" s="96"/>
      <c r="B10" s="68" t="s">
        <v>201</v>
      </c>
      <c r="C10" s="96" t="s">
        <v>202</v>
      </c>
      <c r="D10" s="97">
        <v>12059.81</v>
      </c>
      <c r="G10" s="16"/>
      <c r="H10" s="16"/>
      <c r="I10" s="16"/>
      <c r="J10" s="16"/>
    </row>
    <row r="11" spans="1:10" ht="15">
      <c r="A11" s="96"/>
      <c r="B11" s="68" t="s">
        <v>282</v>
      </c>
      <c r="C11" s="96" t="s">
        <v>202</v>
      </c>
      <c r="D11" s="97">
        <v>4141.05</v>
      </c>
      <c r="G11" s="16"/>
      <c r="H11" s="16"/>
      <c r="I11" s="16"/>
      <c r="J11" s="16"/>
    </row>
    <row r="12" spans="1:10" ht="15">
      <c r="A12" s="96"/>
      <c r="B12" s="68" t="s">
        <v>203</v>
      </c>
      <c r="C12" s="96" t="s">
        <v>202</v>
      </c>
      <c r="D12" s="67" t="s">
        <v>209</v>
      </c>
      <c r="G12" s="16"/>
      <c r="H12" s="16"/>
      <c r="I12" s="16"/>
      <c r="J12" s="16"/>
    </row>
    <row r="13" spans="1:10" ht="15">
      <c r="A13" s="96"/>
      <c r="B13" s="68" t="s">
        <v>204</v>
      </c>
      <c r="C13" s="96" t="s">
        <v>202</v>
      </c>
      <c r="D13" s="97">
        <v>3325.71</v>
      </c>
      <c r="G13" s="16"/>
      <c r="H13" s="16"/>
      <c r="I13" s="16"/>
      <c r="J13" s="16"/>
    </row>
    <row r="14" spans="1:10" ht="15">
      <c r="A14" s="96"/>
      <c r="B14" s="68" t="s">
        <v>205</v>
      </c>
      <c r="C14" s="96" t="s">
        <v>202</v>
      </c>
      <c r="D14" s="97">
        <v>10498.06</v>
      </c>
      <c r="G14" s="16"/>
      <c r="H14" s="16"/>
      <c r="I14" s="16"/>
      <c r="J14" s="16"/>
    </row>
    <row r="15" spans="1:10" ht="26.25">
      <c r="A15" s="96"/>
      <c r="B15" s="68" t="s">
        <v>283</v>
      </c>
      <c r="C15" s="96" t="s">
        <v>202</v>
      </c>
      <c r="D15" s="97">
        <v>402.82</v>
      </c>
      <c r="G15" s="16"/>
      <c r="H15" s="16"/>
      <c r="I15" s="16"/>
      <c r="J15" s="16"/>
    </row>
    <row r="16" spans="1:10" ht="15">
      <c r="A16" s="96"/>
      <c r="B16" s="68" t="s">
        <v>284</v>
      </c>
      <c r="C16" s="96" t="s">
        <v>202</v>
      </c>
      <c r="D16" s="97">
        <v>6329.6</v>
      </c>
      <c r="G16" s="16"/>
      <c r="H16" s="16"/>
      <c r="I16" s="16"/>
      <c r="J16" s="16"/>
    </row>
    <row r="17" spans="1:10" ht="15.75" thickBot="1">
      <c r="A17" s="71"/>
      <c r="B17" s="69" t="s">
        <v>13</v>
      </c>
      <c r="C17" s="98" t="s">
        <v>202</v>
      </c>
      <c r="D17" s="99">
        <v>36757.05</v>
      </c>
      <c r="G17" s="16"/>
      <c r="H17" s="16"/>
      <c r="I17" s="16"/>
      <c r="J17" s="16"/>
    </row>
    <row r="18" spans="1:10" ht="15.75" thickBot="1">
      <c r="A18" s="64" t="s">
        <v>206</v>
      </c>
      <c r="B18" s="66" t="s">
        <v>285</v>
      </c>
      <c r="C18" s="95"/>
      <c r="D18" s="64"/>
      <c r="G18" s="16"/>
      <c r="H18" s="16"/>
      <c r="I18" s="16"/>
      <c r="J18" s="16"/>
    </row>
    <row r="19" spans="1:10" ht="15">
      <c r="A19" s="96"/>
      <c r="B19" s="68" t="s">
        <v>207</v>
      </c>
      <c r="C19" s="96" t="s">
        <v>202</v>
      </c>
      <c r="D19" s="97">
        <v>42206.18</v>
      </c>
      <c r="G19" s="16"/>
      <c r="H19" s="16"/>
      <c r="I19" s="16"/>
      <c r="J19" s="16"/>
    </row>
    <row r="20" spans="1:10" ht="15">
      <c r="A20" s="96"/>
      <c r="B20" s="68" t="s">
        <v>208</v>
      </c>
      <c r="C20" s="96" t="s">
        <v>202</v>
      </c>
      <c r="D20" s="97">
        <v>2135.66</v>
      </c>
      <c r="G20" s="16"/>
      <c r="H20" s="16"/>
      <c r="I20" s="16"/>
      <c r="J20" s="16"/>
    </row>
    <row r="21" spans="1:10" ht="15">
      <c r="A21" s="96"/>
      <c r="B21" s="68" t="s">
        <v>210</v>
      </c>
      <c r="C21" s="96" t="s">
        <v>202</v>
      </c>
      <c r="D21" s="67" t="s">
        <v>209</v>
      </c>
      <c r="G21" s="16"/>
      <c r="H21" s="16"/>
      <c r="I21" s="16"/>
      <c r="J21" s="16"/>
    </row>
    <row r="22" spans="1:10" ht="15">
      <c r="A22" s="96"/>
      <c r="B22" s="68" t="s">
        <v>286</v>
      </c>
      <c r="C22" s="96" t="s">
        <v>202</v>
      </c>
      <c r="D22" s="97">
        <v>2221.92</v>
      </c>
      <c r="G22" s="16"/>
      <c r="H22" s="16"/>
      <c r="I22" s="16"/>
      <c r="J22" s="16"/>
    </row>
    <row r="23" spans="1:10" ht="15.75" thickBot="1">
      <c r="A23" s="71"/>
      <c r="B23" s="69" t="s">
        <v>13</v>
      </c>
      <c r="C23" s="98" t="s">
        <v>202</v>
      </c>
      <c r="D23" s="99">
        <v>46563.76</v>
      </c>
      <c r="G23" s="16"/>
      <c r="H23" s="16"/>
      <c r="I23" s="16"/>
      <c r="J23" s="16"/>
    </row>
    <row r="24" spans="1:10" ht="15.75" thickBot="1">
      <c r="A24" s="64" t="s">
        <v>211</v>
      </c>
      <c r="B24" s="66" t="s">
        <v>287</v>
      </c>
      <c r="C24" s="95"/>
      <c r="D24" s="64"/>
      <c r="G24" s="16"/>
      <c r="H24" s="16"/>
      <c r="I24" s="16"/>
      <c r="J24" s="16"/>
    </row>
    <row r="25" spans="1:10" ht="15">
      <c r="A25" s="96"/>
      <c r="B25" s="68" t="s">
        <v>212</v>
      </c>
      <c r="C25" s="96" t="s">
        <v>202</v>
      </c>
      <c r="D25" s="97">
        <v>5117.5</v>
      </c>
      <c r="G25" s="16"/>
      <c r="H25" s="16"/>
      <c r="I25" s="16"/>
      <c r="J25" s="16"/>
    </row>
    <row r="26" spans="1:10" ht="15">
      <c r="A26" s="96"/>
      <c r="B26" s="68" t="s">
        <v>213</v>
      </c>
      <c r="C26" s="96" t="s">
        <v>202</v>
      </c>
      <c r="D26" s="97">
        <v>4756.13</v>
      </c>
      <c r="G26" s="16"/>
      <c r="H26" s="16"/>
      <c r="I26" s="16"/>
      <c r="J26" s="16"/>
    </row>
    <row r="27" spans="1:10" ht="15">
      <c r="A27" s="96"/>
      <c r="B27" s="68" t="s">
        <v>179</v>
      </c>
      <c r="C27" s="96" t="s">
        <v>202</v>
      </c>
      <c r="D27" s="67" t="s">
        <v>209</v>
      </c>
      <c r="G27" s="16"/>
      <c r="H27" s="16"/>
      <c r="I27" s="16"/>
      <c r="J27" s="16"/>
    </row>
    <row r="28" spans="1:10" ht="15">
      <c r="A28" s="96"/>
      <c r="B28" s="68" t="s">
        <v>288</v>
      </c>
      <c r="C28" s="96" t="s">
        <v>202</v>
      </c>
      <c r="D28" s="97">
        <v>2581.82</v>
      </c>
      <c r="G28" s="16"/>
      <c r="H28" s="16"/>
      <c r="I28" s="16"/>
      <c r="J28" s="16"/>
    </row>
    <row r="29" spans="1:10" ht="15">
      <c r="A29" s="96"/>
      <c r="B29" s="68" t="s">
        <v>289</v>
      </c>
      <c r="C29" s="96" t="s">
        <v>202</v>
      </c>
      <c r="D29" s="97">
        <v>168</v>
      </c>
      <c r="G29" s="16"/>
      <c r="H29" s="16"/>
      <c r="I29" s="16"/>
      <c r="J29" s="16"/>
    </row>
    <row r="30" spans="1:10" ht="15.75" thickBot="1">
      <c r="A30" s="71"/>
      <c r="B30" s="69" t="s">
        <v>13</v>
      </c>
      <c r="C30" s="98" t="s">
        <v>202</v>
      </c>
      <c r="D30" s="99">
        <v>12623.45</v>
      </c>
      <c r="G30" s="16"/>
      <c r="H30" s="16"/>
      <c r="I30" s="16"/>
      <c r="J30" s="16"/>
    </row>
    <row r="31" spans="1:10" ht="15.75" thickBot="1">
      <c r="A31" s="64" t="s">
        <v>216</v>
      </c>
      <c r="B31" s="66" t="s">
        <v>290</v>
      </c>
      <c r="C31" s="95"/>
      <c r="D31" s="64"/>
      <c r="G31" s="16"/>
      <c r="H31" s="16"/>
      <c r="I31" s="16"/>
      <c r="J31" s="16"/>
    </row>
    <row r="32" spans="1:10" ht="15">
      <c r="A32" s="96"/>
      <c r="B32" s="68" t="s">
        <v>214</v>
      </c>
      <c r="C32" s="96" t="s">
        <v>202</v>
      </c>
      <c r="D32" s="67" t="s">
        <v>209</v>
      </c>
      <c r="G32" s="16"/>
      <c r="H32" s="16"/>
      <c r="I32" s="16"/>
      <c r="J32" s="16"/>
    </row>
    <row r="33" spans="1:10" ht="15">
      <c r="A33" s="96"/>
      <c r="B33" s="68" t="s">
        <v>215</v>
      </c>
      <c r="C33" s="96" t="s">
        <v>202</v>
      </c>
      <c r="D33" s="67" t="s">
        <v>209</v>
      </c>
      <c r="G33" s="16"/>
      <c r="H33" s="16"/>
      <c r="I33" s="16"/>
      <c r="J33" s="16"/>
    </row>
    <row r="34" spans="1:10" ht="15.75" thickBot="1">
      <c r="A34" s="71"/>
      <c r="B34" s="69" t="s">
        <v>13</v>
      </c>
      <c r="C34" s="98" t="s">
        <v>202</v>
      </c>
      <c r="D34" s="70" t="s">
        <v>209</v>
      </c>
      <c r="G34" s="16"/>
      <c r="H34" s="16"/>
      <c r="I34" s="16"/>
      <c r="J34" s="16"/>
    </row>
    <row r="35" spans="1:10" ht="15.75" thickBot="1">
      <c r="A35" s="64" t="s">
        <v>218</v>
      </c>
      <c r="B35" s="66" t="s">
        <v>291</v>
      </c>
      <c r="C35" s="95"/>
      <c r="D35" s="64"/>
      <c r="G35" s="16"/>
      <c r="H35" s="16"/>
      <c r="I35" s="16"/>
      <c r="J35" s="16"/>
    </row>
    <row r="36" spans="1:10" ht="15">
      <c r="A36" s="96"/>
      <c r="B36" s="68" t="s">
        <v>209</v>
      </c>
      <c r="C36" s="96" t="s">
        <v>202</v>
      </c>
      <c r="D36" s="97">
        <v>2923.16</v>
      </c>
      <c r="G36" s="16"/>
      <c r="H36" s="16"/>
      <c r="I36" s="16"/>
      <c r="J36" s="16"/>
    </row>
    <row r="37" spans="1:10" ht="15.75" thickBot="1">
      <c r="A37" s="71"/>
      <c r="B37" s="69" t="s">
        <v>13</v>
      </c>
      <c r="C37" s="98" t="s">
        <v>202</v>
      </c>
      <c r="D37" s="99">
        <v>2923.16</v>
      </c>
      <c r="G37" s="16"/>
      <c r="H37" s="16"/>
      <c r="I37" s="16"/>
      <c r="J37" s="16"/>
    </row>
    <row r="38" spans="1:10" ht="15.75" thickBot="1">
      <c r="A38" s="64" t="s">
        <v>220</v>
      </c>
      <c r="B38" s="66" t="s">
        <v>292</v>
      </c>
      <c r="C38" s="95"/>
      <c r="D38" s="64"/>
      <c r="G38" s="16"/>
      <c r="H38" s="16"/>
      <c r="I38" s="16"/>
      <c r="J38" s="16"/>
    </row>
    <row r="39" spans="1:10" ht="15">
      <c r="A39" s="96"/>
      <c r="B39" s="68" t="s">
        <v>219</v>
      </c>
      <c r="C39" s="96" t="s">
        <v>202</v>
      </c>
      <c r="D39" s="97">
        <v>7449.11</v>
      </c>
      <c r="G39" s="16"/>
      <c r="H39" s="16"/>
      <c r="I39" s="16"/>
      <c r="J39" s="16"/>
    </row>
    <row r="40" spans="1:10" ht="15">
      <c r="A40" s="96"/>
      <c r="B40" s="68" t="s">
        <v>221</v>
      </c>
      <c r="C40" s="96" t="s">
        <v>202</v>
      </c>
      <c r="D40" s="97">
        <v>2685.81</v>
      </c>
      <c r="G40" s="16"/>
      <c r="H40" s="16"/>
      <c r="I40" s="16"/>
      <c r="J40" s="16"/>
    </row>
    <row r="41" spans="1:10" ht="15.75" thickBot="1">
      <c r="A41" s="71"/>
      <c r="B41" s="69" t="s">
        <v>13</v>
      </c>
      <c r="C41" s="98" t="s">
        <v>202</v>
      </c>
      <c r="D41" s="99">
        <v>10134.92</v>
      </c>
      <c r="G41" s="16"/>
      <c r="H41" s="16"/>
      <c r="I41" s="16"/>
      <c r="J41" s="16"/>
    </row>
    <row r="42" spans="1:10" ht="15.75" thickBot="1">
      <c r="A42" s="64" t="s">
        <v>222</v>
      </c>
      <c r="B42" s="66" t="s">
        <v>167</v>
      </c>
      <c r="C42" s="95"/>
      <c r="D42" s="64"/>
      <c r="G42" s="16"/>
      <c r="H42" s="16"/>
      <c r="I42" s="16"/>
      <c r="J42" s="16"/>
    </row>
    <row r="43" spans="1:10" ht="15">
      <c r="A43" s="96"/>
      <c r="B43" s="68" t="s">
        <v>209</v>
      </c>
      <c r="C43" s="96" t="s">
        <v>202</v>
      </c>
      <c r="D43" s="97">
        <v>26392.85</v>
      </c>
      <c r="G43" s="16"/>
      <c r="H43" s="16"/>
      <c r="I43" s="16"/>
      <c r="J43" s="16"/>
    </row>
    <row r="44" spans="1:10" ht="15.75" thickBot="1">
      <c r="A44" s="71"/>
      <c r="B44" s="69" t="s">
        <v>13</v>
      </c>
      <c r="C44" s="98" t="s">
        <v>202</v>
      </c>
      <c r="D44" s="99">
        <v>26392.85</v>
      </c>
      <c r="G44" s="16"/>
      <c r="H44" s="16"/>
      <c r="I44" s="16"/>
      <c r="J44" s="16"/>
    </row>
    <row r="45" spans="1:10" ht="15.75" thickBot="1">
      <c r="A45" s="64" t="s">
        <v>223</v>
      </c>
      <c r="B45" s="66" t="s">
        <v>293</v>
      </c>
      <c r="C45" s="95"/>
      <c r="D45" s="64"/>
      <c r="G45" s="16"/>
      <c r="H45" s="16"/>
      <c r="I45" s="16"/>
      <c r="J45" s="16"/>
    </row>
    <row r="46" spans="1:10" ht="15">
      <c r="A46" s="96"/>
      <c r="B46" s="68" t="s">
        <v>209</v>
      </c>
      <c r="C46" s="96" t="s">
        <v>202</v>
      </c>
      <c r="D46" s="67" t="s">
        <v>209</v>
      </c>
      <c r="G46" s="16"/>
      <c r="H46" s="16"/>
      <c r="I46" s="16"/>
      <c r="J46" s="16"/>
    </row>
    <row r="47" spans="1:10" ht="15.75" thickBot="1">
      <c r="A47" s="71"/>
      <c r="B47" s="69" t="s">
        <v>13</v>
      </c>
      <c r="C47" s="98" t="s">
        <v>202</v>
      </c>
      <c r="D47" s="70" t="s">
        <v>209</v>
      </c>
      <c r="G47" s="16"/>
      <c r="H47" s="16"/>
      <c r="I47" s="16"/>
      <c r="J47" s="16"/>
    </row>
    <row r="48" spans="1:10" ht="15.75" thickBot="1">
      <c r="A48" s="64" t="s">
        <v>223</v>
      </c>
      <c r="B48" s="66" t="s">
        <v>226</v>
      </c>
      <c r="C48" s="74" t="s">
        <v>202</v>
      </c>
      <c r="D48" s="90">
        <v>135395.2</v>
      </c>
      <c r="G48" s="16"/>
      <c r="H48" s="16"/>
      <c r="I48" s="16"/>
      <c r="J48" s="16"/>
    </row>
    <row r="49" spans="1:10" ht="15.75" thickBot="1">
      <c r="A49" s="71" t="s">
        <v>224</v>
      </c>
      <c r="B49" s="72" t="s">
        <v>276</v>
      </c>
      <c r="C49" s="73" t="s">
        <v>202</v>
      </c>
      <c r="D49" s="91">
        <f>D48*1%</f>
        <v>1353.9520000000002</v>
      </c>
      <c r="G49" s="16"/>
      <c r="H49" s="16"/>
      <c r="I49" s="16"/>
      <c r="J49" s="16"/>
    </row>
    <row r="50" spans="1:10" ht="15.75" thickBot="1">
      <c r="A50" s="64" t="s">
        <v>225</v>
      </c>
      <c r="B50" s="66" t="s">
        <v>217</v>
      </c>
      <c r="C50" s="74" t="s">
        <v>202</v>
      </c>
      <c r="D50" s="90">
        <f>D48+D49</f>
        <v>136749.152</v>
      </c>
      <c r="G50" s="16"/>
      <c r="H50" s="16"/>
      <c r="I50" s="16"/>
      <c r="J50" s="16"/>
    </row>
    <row r="51" spans="1:10" ht="15.75" thickBot="1">
      <c r="A51" s="71" t="s">
        <v>227</v>
      </c>
      <c r="B51" s="72" t="s">
        <v>295</v>
      </c>
      <c r="C51" s="73" t="s">
        <v>202</v>
      </c>
      <c r="D51" s="91">
        <v>1675.9</v>
      </c>
      <c r="G51" s="16"/>
      <c r="H51" s="16"/>
      <c r="I51" s="16"/>
      <c r="J51" s="16"/>
    </row>
    <row r="52" spans="1:10" ht="15.75" thickBot="1">
      <c r="A52" s="64" t="s">
        <v>228</v>
      </c>
      <c r="B52" s="66" t="s">
        <v>229</v>
      </c>
      <c r="C52" s="74" t="s">
        <v>202</v>
      </c>
      <c r="D52" s="90">
        <f>D50+D51</f>
        <v>138425.052</v>
      </c>
      <c r="G52" s="16"/>
      <c r="H52" s="16"/>
      <c r="I52" s="16"/>
      <c r="J52" s="16"/>
    </row>
    <row r="53" spans="1:10" ht="15">
      <c r="A53" s="101"/>
      <c r="B53" s="102" t="s">
        <v>297</v>
      </c>
      <c r="C53" s="101"/>
      <c r="D53" s="101"/>
      <c r="G53" s="16"/>
      <c r="H53" s="16"/>
      <c r="I53" s="16"/>
      <c r="J53" s="16"/>
    </row>
    <row r="54" spans="1:10" ht="15">
      <c r="A54" s="101"/>
      <c r="B54" s="75" t="s">
        <v>230</v>
      </c>
      <c r="C54" s="103"/>
      <c r="D54" s="76" t="s">
        <v>377</v>
      </c>
      <c r="G54" s="16"/>
      <c r="H54" s="16"/>
      <c r="I54" s="16"/>
      <c r="J54" s="16"/>
    </row>
    <row r="55" spans="1:10" ht="15">
      <c r="A55" s="101"/>
      <c r="B55" s="75" t="s">
        <v>231</v>
      </c>
      <c r="C55" s="103"/>
      <c r="D55" s="76" t="s">
        <v>378</v>
      </c>
      <c r="G55" s="16"/>
      <c r="H55" s="16"/>
      <c r="I55" s="16"/>
      <c r="J55" s="16"/>
    </row>
    <row r="56" spans="1:10" ht="15">
      <c r="A56" s="101"/>
      <c r="B56" s="75" t="s">
        <v>275</v>
      </c>
      <c r="C56" s="103"/>
      <c r="D56" s="80">
        <f>D52-D55</f>
        <v>50164.012</v>
      </c>
      <c r="G56" s="16"/>
      <c r="H56" s="16"/>
      <c r="I56" s="16"/>
      <c r="J56" s="16"/>
    </row>
    <row r="57" spans="1:10" ht="15">
      <c r="A57" s="101"/>
      <c r="B57" s="77" t="s">
        <v>232</v>
      </c>
      <c r="C57" s="77"/>
      <c r="D57" s="105" t="s">
        <v>233</v>
      </c>
      <c r="G57" s="16"/>
      <c r="H57" s="16"/>
      <c r="I57" s="16"/>
      <c r="J57" s="16"/>
    </row>
    <row r="58" spans="1:10" ht="15">
      <c r="A58" s="101"/>
      <c r="B58" s="3"/>
      <c r="C58" s="101"/>
      <c r="D58" s="101"/>
      <c r="G58" s="16"/>
      <c r="H58" s="16"/>
      <c r="I58" s="16"/>
      <c r="J58" s="16"/>
    </row>
    <row r="59" spans="1:10" ht="15">
      <c r="A59" s="101"/>
      <c r="B59" s="3"/>
      <c r="C59" s="101"/>
      <c r="D59" s="101"/>
      <c r="G59" s="16"/>
      <c r="H59" s="16"/>
      <c r="I59" s="16"/>
      <c r="J59" s="16"/>
    </row>
    <row r="60" spans="1:10" ht="15">
      <c r="A60" s="101"/>
      <c r="B60" s="3"/>
      <c r="C60" s="101"/>
      <c r="D60" s="101"/>
      <c r="G60" s="16"/>
      <c r="H60" s="16"/>
      <c r="I60" s="16"/>
      <c r="J60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00390625" style="16" customWidth="1"/>
    <col min="5" max="8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252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I8" s="16"/>
      <c r="J8" s="16"/>
      <c r="K8" s="16"/>
      <c r="L8" s="16"/>
    </row>
    <row r="9" spans="1:12" ht="15.75" thickBot="1">
      <c r="A9" s="64" t="s">
        <v>200</v>
      </c>
      <c r="B9" s="66" t="s">
        <v>281</v>
      </c>
      <c r="C9" s="95"/>
      <c r="D9" s="64"/>
      <c r="I9" s="16"/>
      <c r="J9" s="16"/>
      <c r="K9" s="16"/>
      <c r="L9" s="16"/>
    </row>
    <row r="10" spans="1:12" ht="15">
      <c r="A10" s="96"/>
      <c r="B10" s="68" t="s">
        <v>201</v>
      </c>
      <c r="C10" s="96" t="s">
        <v>202</v>
      </c>
      <c r="D10" s="97">
        <v>17495.23</v>
      </c>
      <c r="I10" s="16"/>
      <c r="J10" s="16"/>
      <c r="K10" s="16"/>
      <c r="L10" s="16"/>
    </row>
    <row r="11" spans="1:12" ht="15">
      <c r="A11" s="96"/>
      <c r="B11" s="68" t="s">
        <v>282</v>
      </c>
      <c r="C11" s="96" t="s">
        <v>202</v>
      </c>
      <c r="D11" s="97">
        <v>9605.72</v>
      </c>
      <c r="I11" s="16"/>
      <c r="J11" s="16"/>
      <c r="K11" s="16"/>
      <c r="L11" s="16"/>
    </row>
    <row r="12" spans="1:12" ht="15">
      <c r="A12" s="96"/>
      <c r="B12" s="68" t="s">
        <v>203</v>
      </c>
      <c r="C12" s="96" t="s">
        <v>202</v>
      </c>
      <c r="D12" s="67" t="s">
        <v>209</v>
      </c>
      <c r="I12" s="16"/>
      <c r="J12" s="16"/>
      <c r="K12" s="16"/>
      <c r="L12" s="16"/>
    </row>
    <row r="13" spans="1:12" ht="15">
      <c r="A13" s="96"/>
      <c r="B13" s="68" t="s">
        <v>204</v>
      </c>
      <c r="C13" s="96" t="s">
        <v>202</v>
      </c>
      <c r="D13" s="97">
        <v>9061.53</v>
      </c>
      <c r="I13" s="16"/>
      <c r="J13" s="16"/>
      <c r="K13" s="16"/>
      <c r="L13" s="16"/>
    </row>
    <row r="14" spans="1:12" ht="15">
      <c r="A14" s="96"/>
      <c r="B14" s="68" t="s">
        <v>205</v>
      </c>
      <c r="C14" s="96" t="s">
        <v>202</v>
      </c>
      <c r="D14" s="97">
        <v>15161.94</v>
      </c>
      <c r="I14" s="16"/>
      <c r="J14" s="16"/>
      <c r="K14" s="16"/>
      <c r="L14" s="16"/>
    </row>
    <row r="15" spans="1:12" ht="26.25">
      <c r="A15" s="96"/>
      <c r="B15" s="68" t="s">
        <v>283</v>
      </c>
      <c r="C15" s="96" t="s">
        <v>202</v>
      </c>
      <c r="D15" s="97">
        <v>1097.57</v>
      </c>
      <c r="I15" s="16"/>
      <c r="J15" s="16"/>
      <c r="K15" s="16"/>
      <c r="L15" s="16"/>
    </row>
    <row r="16" spans="1:12" ht="15">
      <c r="A16" s="96"/>
      <c r="B16" s="68" t="s">
        <v>284</v>
      </c>
      <c r="C16" s="96" t="s">
        <v>202</v>
      </c>
      <c r="D16" s="97">
        <v>17246.21</v>
      </c>
      <c r="I16" s="16"/>
      <c r="J16" s="16"/>
      <c r="K16" s="16"/>
      <c r="L16" s="16"/>
    </row>
    <row r="17" spans="1:12" ht="15.75" thickBot="1">
      <c r="A17" s="71"/>
      <c r="B17" s="69" t="s">
        <v>13</v>
      </c>
      <c r="C17" s="98" t="s">
        <v>202</v>
      </c>
      <c r="D17" s="99">
        <v>69668.2</v>
      </c>
      <c r="I17" s="16"/>
      <c r="J17" s="16"/>
      <c r="K17" s="16"/>
      <c r="L17" s="16"/>
    </row>
    <row r="18" spans="1:12" ht="15.75" thickBot="1">
      <c r="A18" s="64" t="s">
        <v>206</v>
      </c>
      <c r="B18" s="66" t="s">
        <v>285</v>
      </c>
      <c r="C18" s="95"/>
      <c r="D18" s="64"/>
      <c r="I18" s="16"/>
      <c r="J18" s="16"/>
      <c r="K18" s="16"/>
      <c r="L18" s="16"/>
    </row>
    <row r="19" spans="1:12" ht="15">
      <c r="A19" s="96"/>
      <c r="B19" s="68" t="s">
        <v>207</v>
      </c>
      <c r="C19" s="96" t="s">
        <v>202</v>
      </c>
      <c r="D19" s="97">
        <v>25839</v>
      </c>
      <c r="I19" s="16"/>
      <c r="J19" s="16"/>
      <c r="K19" s="16"/>
      <c r="L19" s="16"/>
    </row>
    <row r="20" spans="1:12" ht="15">
      <c r="A20" s="96"/>
      <c r="B20" s="68" t="s">
        <v>208</v>
      </c>
      <c r="C20" s="96" t="s">
        <v>202</v>
      </c>
      <c r="D20" s="97">
        <v>5071.54</v>
      </c>
      <c r="I20" s="16"/>
      <c r="J20" s="16"/>
      <c r="K20" s="16"/>
      <c r="L20" s="16"/>
    </row>
    <row r="21" spans="1:12" ht="15">
      <c r="A21" s="96"/>
      <c r="B21" s="68" t="s">
        <v>210</v>
      </c>
      <c r="C21" s="96" t="s">
        <v>202</v>
      </c>
      <c r="D21" s="67" t="s">
        <v>209</v>
      </c>
      <c r="I21" s="16"/>
      <c r="J21" s="16"/>
      <c r="K21" s="16"/>
      <c r="L21" s="16"/>
    </row>
    <row r="22" spans="1:12" ht="15">
      <c r="A22" s="96"/>
      <c r="B22" s="68" t="s">
        <v>286</v>
      </c>
      <c r="C22" s="96" t="s">
        <v>202</v>
      </c>
      <c r="D22" s="97">
        <v>6054.06</v>
      </c>
      <c r="I22" s="16"/>
      <c r="J22" s="16"/>
      <c r="K22" s="16"/>
      <c r="L22" s="16"/>
    </row>
    <row r="23" spans="1:12" ht="15.75" thickBot="1">
      <c r="A23" s="71"/>
      <c r="B23" s="69" t="s">
        <v>13</v>
      </c>
      <c r="C23" s="98" t="s">
        <v>202</v>
      </c>
      <c r="D23" s="99">
        <v>36964.6</v>
      </c>
      <c r="I23" s="16"/>
      <c r="J23" s="16"/>
      <c r="K23" s="16"/>
      <c r="L23" s="16"/>
    </row>
    <row r="24" spans="1:12" ht="15.75" thickBot="1">
      <c r="A24" s="64" t="s">
        <v>211</v>
      </c>
      <c r="B24" s="66" t="s">
        <v>287</v>
      </c>
      <c r="C24" s="95"/>
      <c r="D24" s="64"/>
      <c r="I24" s="16"/>
      <c r="J24" s="16"/>
      <c r="K24" s="16"/>
      <c r="L24" s="16"/>
    </row>
    <row r="25" spans="1:12" ht="15">
      <c r="A25" s="96"/>
      <c r="B25" s="68" t="s">
        <v>212</v>
      </c>
      <c r="C25" s="96" t="s">
        <v>202</v>
      </c>
      <c r="D25" s="97">
        <v>34141.2</v>
      </c>
      <c r="I25" s="16"/>
      <c r="J25" s="16"/>
      <c r="K25" s="16"/>
      <c r="L25" s="16"/>
    </row>
    <row r="26" spans="1:12" ht="15">
      <c r="A26" s="96"/>
      <c r="B26" s="68" t="s">
        <v>213</v>
      </c>
      <c r="C26" s="96" t="s">
        <v>202</v>
      </c>
      <c r="D26" s="97">
        <v>17597.69</v>
      </c>
      <c r="I26" s="16"/>
      <c r="J26" s="16"/>
      <c r="K26" s="16"/>
      <c r="L26" s="16"/>
    </row>
    <row r="27" spans="1:12" ht="15">
      <c r="A27" s="96"/>
      <c r="B27" s="68" t="s">
        <v>179</v>
      </c>
      <c r="C27" s="96" t="s">
        <v>202</v>
      </c>
      <c r="D27" s="67" t="s">
        <v>209</v>
      </c>
      <c r="I27" s="16"/>
      <c r="J27" s="16"/>
      <c r="K27" s="16"/>
      <c r="L27" s="16"/>
    </row>
    <row r="28" spans="1:12" ht="15">
      <c r="A28" s="96"/>
      <c r="B28" s="68" t="s">
        <v>288</v>
      </c>
      <c r="C28" s="96" t="s">
        <v>202</v>
      </c>
      <c r="D28" s="97">
        <v>7034.67</v>
      </c>
      <c r="I28" s="16"/>
      <c r="J28" s="16"/>
      <c r="K28" s="16"/>
      <c r="L28" s="16"/>
    </row>
    <row r="29" spans="1:12" ht="15">
      <c r="A29" s="96"/>
      <c r="B29" s="68" t="s">
        <v>289</v>
      </c>
      <c r="C29" s="96" t="s">
        <v>202</v>
      </c>
      <c r="D29" s="97">
        <v>211.68</v>
      </c>
      <c r="I29" s="16"/>
      <c r="J29" s="16"/>
      <c r="K29" s="16"/>
      <c r="L29" s="16"/>
    </row>
    <row r="30" spans="1:12" ht="15.75" thickBot="1">
      <c r="A30" s="71"/>
      <c r="B30" s="69" t="s">
        <v>13</v>
      </c>
      <c r="C30" s="98" t="s">
        <v>202</v>
      </c>
      <c r="D30" s="99">
        <v>58985.24</v>
      </c>
      <c r="I30" s="16"/>
      <c r="J30" s="16"/>
      <c r="K30" s="16"/>
      <c r="L30" s="16"/>
    </row>
    <row r="31" spans="1:12" ht="15.75" thickBot="1">
      <c r="A31" s="64" t="s">
        <v>216</v>
      </c>
      <c r="B31" s="66" t="s">
        <v>290</v>
      </c>
      <c r="C31" s="95"/>
      <c r="D31" s="64"/>
      <c r="I31" s="16"/>
      <c r="J31" s="16"/>
      <c r="K31" s="16"/>
      <c r="L31" s="16"/>
    </row>
    <row r="32" spans="1:12" ht="15">
      <c r="A32" s="96"/>
      <c r="B32" s="68" t="s">
        <v>214</v>
      </c>
      <c r="C32" s="96" t="s">
        <v>202</v>
      </c>
      <c r="D32" s="67" t="s">
        <v>209</v>
      </c>
      <c r="I32" s="16"/>
      <c r="J32" s="16"/>
      <c r="K32" s="16"/>
      <c r="L32" s="16"/>
    </row>
    <row r="33" spans="1:12" ht="15">
      <c r="A33" s="96"/>
      <c r="B33" s="68" t="s">
        <v>215</v>
      </c>
      <c r="C33" s="96" t="s">
        <v>202</v>
      </c>
      <c r="D33" s="67" t="s">
        <v>209</v>
      </c>
      <c r="I33" s="16"/>
      <c r="J33" s="16"/>
      <c r="K33" s="16"/>
      <c r="L33" s="16"/>
    </row>
    <row r="34" spans="1:12" ht="15.75" thickBot="1">
      <c r="A34" s="71"/>
      <c r="B34" s="69" t="s">
        <v>13</v>
      </c>
      <c r="C34" s="98" t="s">
        <v>202</v>
      </c>
      <c r="D34" s="70" t="s">
        <v>209</v>
      </c>
      <c r="I34" s="16"/>
      <c r="J34" s="16"/>
      <c r="K34" s="16"/>
      <c r="L34" s="16"/>
    </row>
    <row r="35" spans="1:12" ht="15.75" thickBot="1">
      <c r="A35" s="64" t="s">
        <v>218</v>
      </c>
      <c r="B35" s="66" t="s">
        <v>291</v>
      </c>
      <c r="C35" s="95"/>
      <c r="D35" s="64"/>
      <c r="I35" s="16"/>
      <c r="J35" s="16"/>
      <c r="K35" s="16"/>
      <c r="L35" s="16"/>
    </row>
    <row r="36" spans="1:12" ht="15">
      <c r="A36" s="96"/>
      <c r="B36" s="68" t="s">
        <v>209</v>
      </c>
      <c r="C36" s="96" t="s">
        <v>202</v>
      </c>
      <c r="D36" s="97">
        <v>32952.04</v>
      </c>
      <c r="I36" s="16"/>
      <c r="J36" s="16"/>
      <c r="K36" s="16"/>
      <c r="L36" s="16"/>
    </row>
    <row r="37" spans="1:12" ht="15.75" thickBot="1">
      <c r="A37" s="71"/>
      <c r="B37" s="69" t="s">
        <v>13</v>
      </c>
      <c r="C37" s="98" t="s">
        <v>202</v>
      </c>
      <c r="D37" s="99">
        <v>32952.04</v>
      </c>
      <c r="I37" s="16"/>
      <c r="J37" s="16"/>
      <c r="K37" s="16"/>
      <c r="L37" s="16"/>
    </row>
    <row r="38" spans="1:12" ht="15.75" thickBot="1">
      <c r="A38" s="64" t="s">
        <v>220</v>
      </c>
      <c r="B38" s="66" t="s">
        <v>292</v>
      </c>
      <c r="C38" s="95"/>
      <c r="D38" s="64"/>
      <c r="I38" s="16"/>
      <c r="J38" s="16"/>
      <c r="K38" s="16"/>
      <c r="L38" s="16"/>
    </row>
    <row r="39" spans="1:12" ht="15">
      <c r="A39" s="96"/>
      <c r="B39" s="68" t="s">
        <v>219</v>
      </c>
      <c r="C39" s="96" t="s">
        <v>202</v>
      </c>
      <c r="D39" s="97">
        <v>20296.54</v>
      </c>
      <c r="I39" s="16"/>
      <c r="J39" s="16"/>
      <c r="K39" s="16"/>
      <c r="L39" s="16"/>
    </row>
    <row r="40" spans="1:12" ht="15">
      <c r="A40" s="96"/>
      <c r="B40" s="68" t="s">
        <v>221</v>
      </c>
      <c r="C40" s="96" t="s">
        <v>202</v>
      </c>
      <c r="D40" s="97">
        <v>7318</v>
      </c>
      <c r="I40" s="16"/>
      <c r="J40" s="16"/>
      <c r="K40" s="16"/>
      <c r="L40" s="16"/>
    </row>
    <row r="41" spans="1:12" ht="15.75" thickBot="1">
      <c r="A41" s="71"/>
      <c r="B41" s="69" t="s">
        <v>13</v>
      </c>
      <c r="C41" s="98" t="s">
        <v>202</v>
      </c>
      <c r="D41" s="99">
        <v>27614.54</v>
      </c>
      <c r="I41" s="16"/>
      <c r="J41" s="16"/>
      <c r="K41" s="16"/>
      <c r="L41" s="16"/>
    </row>
    <row r="42" spans="1:12" ht="15.75" thickBot="1">
      <c r="A42" s="64" t="s">
        <v>222</v>
      </c>
      <c r="B42" s="66" t="s">
        <v>167</v>
      </c>
      <c r="C42" s="95"/>
      <c r="D42" s="64"/>
      <c r="I42" s="16"/>
      <c r="J42" s="16"/>
      <c r="K42" s="16"/>
      <c r="L42" s="16"/>
    </row>
    <row r="43" spans="1:12" ht="15">
      <c r="A43" s="96"/>
      <c r="B43" s="68" t="s">
        <v>209</v>
      </c>
      <c r="C43" s="96" t="s">
        <v>202</v>
      </c>
      <c r="D43" s="97">
        <v>71912.41</v>
      </c>
      <c r="I43" s="16"/>
      <c r="J43" s="16"/>
      <c r="K43" s="16"/>
      <c r="L43" s="16"/>
    </row>
    <row r="44" spans="1:12" ht="15.75" thickBot="1">
      <c r="A44" s="71"/>
      <c r="B44" s="69" t="s">
        <v>13</v>
      </c>
      <c r="C44" s="98" t="s">
        <v>202</v>
      </c>
      <c r="D44" s="99">
        <v>71912.41</v>
      </c>
      <c r="I44" s="16"/>
      <c r="J44" s="16"/>
      <c r="K44" s="16"/>
      <c r="L44" s="16"/>
    </row>
    <row r="45" spans="1:12" ht="15.75" thickBot="1">
      <c r="A45" s="64" t="s">
        <v>223</v>
      </c>
      <c r="B45" s="66" t="s">
        <v>293</v>
      </c>
      <c r="C45" s="95"/>
      <c r="D45" s="64"/>
      <c r="I45" s="16"/>
      <c r="J45" s="16"/>
      <c r="K45" s="16"/>
      <c r="L45" s="16"/>
    </row>
    <row r="46" spans="1:12" ht="15">
      <c r="A46" s="96"/>
      <c r="B46" s="68" t="s">
        <v>209</v>
      </c>
      <c r="C46" s="96" t="s">
        <v>202</v>
      </c>
      <c r="D46" s="67" t="s">
        <v>209</v>
      </c>
      <c r="I46" s="16"/>
      <c r="J46" s="16"/>
      <c r="K46" s="16"/>
      <c r="L46" s="16"/>
    </row>
    <row r="47" spans="1:12" ht="15.75" thickBot="1">
      <c r="A47" s="71"/>
      <c r="B47" s="69" t="s">
        <v>13</v>
      </c>
      <c r="C47" s="98" t="s">
        <v>202</v>
      </c>
      <c r="D47" s="70" t="s">
        <v>209</v>
      </c>
      <c r="I47" s="16"/>
      <c r="J47" s="16"/>
      <c r="K47" s="16"/>
      <c r="L47" s="16"/>
    </row>
    <row r="48" spans="1:12" ht="15.75" thickBot="1">
      <c r="A48" s="64" t="s">
        <v>223</v>
      </c>
      <c r="B48" s="66" t="s">
        <v>226</v>
      </c>
      <c r="C48" s="74" t="s">
        <v>202</v>
      </c>
      <c r="D48" s="90">
        <v>298097.03</v>
      </c>
      <c r="I48" s="16"/>
      <c r="J48" s="16"/>
      <c r="K48" s="16"/>
      <c r="L48" s="16"/>
    </row>
    <row r="49" spans="1:12" ht="15.75" thickBot="1">
      <c r="A49" s="71" t="s">
        <v>224</v>
      </c>
      <c r="B49" s="72" t="s">
        <v>270</v>
      </c>
      <c r="C49" s="73" t="s">
        <v>202</v>
      </c>
      <c r="D49" s="91">
        <v>17885.82</v>
      </c>
      <c r="I49" s="16"/>
      <c r="J49" s="16"/>
      <c r="K49" s="16"/>
      <c r="L49" s="16"/>
    </row>
    <row r="50" spans="1:12" ht="15.75" thickBot="1">
      <c r="A50" s="64" t="s">
        <v>225</v>
      </c>
      <c r="B50" s="66" t="s">
        <v>217</v>
      </c>
      <c r="C50" s="74" t="s">
        <v>202</v>
      </c>
      <c r="D50" s="90">
        <v>315982.85</v>
      </c>
      <c r="I50" s="16"/>
      <c r="J50" s="16"/>
      <c r="K50" s="16"/>
      <c r="L50" s="16"/>
    </row>
    <row r="51" spans="1:12" ht="15.75" thickBot="1">
      <c r="A51" s="71" t="s">
        <v>227</v>
      </c>
      <c r="B51" s="72" t="s">
        <v>295</v>
      </c>
      <c r="C51" s="73" t="s">
        <v>202</v>
      </c>
      <c r="D51" s="91">
        <v>4566.32</v>
      </c>
      <c r="I51" s="16"/>
      <c r="J51" s="16"/>
      <c r="K51" s="16"/>
      <c r="L51" s="16"/>
    </row>
    <row r="52" spans="1:12" ht="15.75" thickBot="1">
      <c r="A52" s="64" t="s">
        <v>228</v>
      </c>
      <c r="B52" s="66" t="s">
        <v>229</v>
      </c>
      <c r="C52" s="74" t="s">
        <v>202</v>
      </c>
      <c r="D52" s="90">
        <v>320549.18</v>
      </c>
      <c r="I52" s="16"/>
      <c r="J52" s="16"/>
      <c r="K52" s="16"/>
      <c r="L52" s="16"/>
    </row>
    <row r="53" spans="1:12" ht="15">
      <c r="A53" s="101"/>
      <c r="B53" s="102" t="s">
        <v>297</v>
      </c>
      <c r="C53" s="101"/>
      <c r="D53" s="101"/>
      <c r="I53" s="16"/>
      <c r="J53" s="16"/>
      <c r="K53" s="16"/>
      <c r="L53" s="16"/>
    </row>
    <row r="54" spans="1:12" ht="15">
      <c r="A54" s="101"/>
      <c r="B54" s="75" t="s">
        <v>230</v>
      </c>
      <c r="C54" s="103"/>
      <c r="D54" s="76" t="s">
        <v>380</v>
      </c>
      <c r="I54" s="16"/>
      <c r="J54" s="16"/>
      <c r="K54" s="16"/>
      <c r="L54" s="16"/>
    </row>
    <row r="55" spans="1:12" ht="15">
      <c r="A55" s="101"/>
      <c r="B55" s="75" t="s">
        <v>231</v>
      </c>
      <c r="C55" s="103"/>
      <c r="D55" s="76" t="s">
        <v>381</v>
      </c>
      <c r="I55" s="16"/>
      <c r="J55" s="16"/>
      <c r="K55" s="16"/>
      <c r="L55" s="16"/>
    </row>
    <row r="56" spans="1:12" ht="15">
      <c r="A56" s="101"/>
      <c r="B56" s="75" t="s">
        <v>300</v>
      </c>
      <c r="C56" s="103"/>
      <c r="D56" s="76">
        <v>8732.44</v>
      </c>
      <c r="I56" s="16"/>
      <c r="J56" s="16"/>
      <c r="K56" s="16"/>
      <c r="L56" s="16"/>
    </row>
    <row r="57" spans="1:12" ht="15">
      <c r="A57" s="101"/>
      <c r="B57" s="75" t="s">
        <v>275</v>
      </c>
      <c r="C57" s="103"/>
      <c r="D57" s="80">
        <f>D52-D55-D56</f>
        <v>37333.32000000001</v>
      </c>
      <c r="I57" s="16"/>
      <c r="J57" s="16"/>
      <c r="K57" s="16"/>
      <c r="L57" s="16"/>
    </row>
    <row r="58" spans="1:12" ht="15">
      <c r="A58" s="101"/>
      <c r="B58" s="77" t="s">
        <v>232</v>
      </c>
      <c r="C58" s="77"/>
      <c r="D58" s="105" t="s">
        <v>233</v>
      </c>
      <c r="I58" s="16"/>
      <c r="J58" s="16"/>
      <c r="K58" s="16"/>
      <c r="L58" s="16"/>
    </row>
    <row r="59" spans="1:12" ht="15">
      <c r="A59" s="101"/>
      <c r="B59" s="3"/>
      <c r="C59" s="101"/>
      <c r="D59" s="101"/>
      <c r="I59" s="16"/>
      <c r="J59" s="16"/>
      <c r="K59" s="16"/>
      <c r="L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I6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3.7109375" style="10" customWidth="1"/>
    <col min="4" max="4" width="29.851562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253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9710.19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1522.1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4207.59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6978.07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509.64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8008.03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30935.62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29082.05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1602.18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2811.11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33495.34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19461.45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7768.35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3266.45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174.72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30670.97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1161.36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1161.36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9424.4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3398.01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12822.41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33391.47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33391.47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142477.17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1424.7717000000002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143901.94170000002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2120.3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146022.2417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382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383</v>
      </c>
      <c r="F55" s="16"/>
      <c r="G55" s="16"/>
      <c r="H55" s="16"/>
      <c r="I55" s="16"/>
    </row>
    <row r="56" spans="1:9" ht="15">
      <c r="A56" s="101"/>
      <c r="B56" s="75" t="s">
        <v>300</v>
      </c>
      <c r="C56" s="103"/>
      <c r="D56" s="76">
        <v>385.62</v>
      </c>
      <c r="F56" s="16"/>
      <c r="G56" s="16"/>
      <c r="H56" s="16"/>
      <c r="I56" s="16"/>
    </row>
    <row r="57" spans="1:9" ht="15">
      <c r="A57" s="101"/>
      <c r="B57" s="75" t="s">
        <v>277</v>
      </c>
      <c r="C57" s="103"/>
      <c r="D57" s="76" t="s">
        <v>384</v>
      </c>
      <c r="F57" s="16"/>
      <c r="G57" s="16"/>
      <c r="H57" s="16"/>
      <c r="I57" s="16"/>
    </row>
    <row r="58" spans="1:9" ht="15">
      <c r="A58" s="101"/>
      <c r="B58" s="75" t="s">
        <v>275</v>
      </c>
      <c r="C58" s="103"/>
      <c r="D58" s="80">
        <f>D52-D55-D56-D57</f>
        <v>31167.681700000016</v>
      </c>
      <c r="F58" s="16"/>
      <c r="G58" s="16"/>
      <c r="H58" s="16"/>
      <c r="I58" s="16"/>
    </row>
    <row r="59" spans="1:9" ht="15">
      <c r="A59" s="101"/>
      <c r="B59" s="77" t="s">
        <v>232</v>
      </c>
      <c r="C59" s="77"/>
      <c r="D59" s="105" t="s">
        <v>233</v>
      </c>
      <c r="F59" s="16"/>
      <c r="G59" s="16"/>
      <c r="H59" s="16"/>
      <c r="I59" s="16"/>
    </row>
    <row r="60" spans="1:9" ht="15">
      <c r="A60" s="101"/>
      <c r="B60" s="3"/>
      <c r="C60" s="101"/>
      <c r="D60" s="101"/>
      <c r="F60" s="16"/>
      <c r="G60" s="16"/>
      <c r="H60" s="16"/>
      <c r="I60" s="16"/>
    </row>
    <row r="61" spans="1:9" ht="15">
      <c r="A61" s="101"/>
      <c r="B61" s="3"/>
      <c r="C61" s="101"/>
      <c r="D61" s="101"/>
      <c r="F61" s="16"/>
      <c r="G61" s="16"/>
      <c r="H61" s="16"/>
      <c r="I61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J6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00390625" style="10" customWidth="1"/>
    <col min="4" max="4" width="30.57421875" style="16" customWidth="1"/>
  </cols>
  <sheetData>
    <row r="2" spans="1:3" ht="15">
      <c r="A2" s="112" t="s">
        <v>129</v>
      </c>
      <c r="B2" s="112"/>
      <c r="C2" s="112"/>
    </row>
    <row r="4" spans="1:3" ht="15" hidden="1">
      <c r="A4" s="109" t="s">
        <v>168</v>
      </c>
      <c r="B4" s="109"/>
      <c r="C4" s="109"/>
    </row>
    <row r="5" spans="1:4" ht="15.75">
      <c r="A5" s="62" t="s">
        <v>193</v>
      </c>
      <c r="B5" s="62"/>
      <c r="C5" s="62"/>
      <c r="D5" s="62"/>
    </row>
    <row r="6" spans="1:4" ht="15">
      <c r="A6" s="78" t="s">
        <v>254</v>
      </c>
      <c r="B6" s="78"/>
      <c r="C6" s="78"/>
      <c r="D6" s="78"/>
    </row>
    <row r="7" spans="1:4" ht="15">
      <c r="A7" s="63" t="s">
        <v>390</v>
      </c>
      <c r="B7" s="63"/>
      <c r="C7" s="63"/>
      <c r="D7" s="63"/>
    </row>
    <row r="8" spans="1:4" ht="15.75" thickBot="1">
      <c r="A8" s="79" t="s">
        <v>195</v>
      </c>
      <c r="B8" s="79"/>
      <c r="C8" s="79"/>
      <c r="D8" s="79"/>
    </row>
    <row r="9" spans="1:10" ht="26.25" thickBot="1">
      <c r="A9" s="64" t="s">
        <v>196</v>
      </c>
      <c r="B9" s="65" t="s">
        <v>197</v>
      </c>
      <c r="C9" s="65" t="s">
        <v>198</v>
      </c>
      <c r="D9" s="64" t="s">
        <v>199</v>
      </c>
      <c r="E9" s="16"/>
      <c r="F9" s="16"/>
      <c r="G9" s="16"/>
      <c r="H9" s="16"/>
      <c r="I9" s="16"/>
      <c r="J9" s="16"/>
    </row>
    <row r="10" spans="1:10" ht="15.75" thickBot="1">
      <c r="A10" s="64" t="s">
        <v>200</v>
      </c>
      <c r="B10" s="66" t="s">
        <v>281</v>
      </c>
      <c r="C10" s="95"/>
      <c r="D10" s="64"/>
      <c r="E10" s="16"/>
      <c r="F10" s="16"/>
      <c r="G10" s="16"/>
      <c r="H10" s="16"/>
      <c r="I10" s="16"/>
      <c r="J10" s="16"/>
    </row>
    <row r="11" spans="1:10" ht="15">
      <c r="A11" s="96"/>
      <c r="B11" s="68" t="s">
        <v>201</v>
      </c>
      <c r="C11" s="96" t="s">
        <v>202</v>
      </c>
      <c r="D11" s="97">
        <v>36857.88</v>
      </c>
      <c r="E11" s="16"/>
      <c r="F11" s="16"/>
      <c r="G11" s="16"/>
      <c r="H11" s="16"/>
      <c r="I11" s="16"/>
      <c r="J11" s="16"/>
    </row>
    <row r="12" spans="1:10" ht="15">
      <c r="A12" s="96"/>
      <c r="B12" s="68" t="s">
        <v>282</v>
      </c>
      <c r="C12" s="96" t="s">
        <v>202</v>
      </c>
      <c r="D12" s="97">
        <v>7273.92</v>
      </c>
      <c r="E12" s="16"/>
      <c r="F12" s="16"/>
      <c r="G12" s="16"/>
      <c r="H12" s="16"/>
      <c r="I12" s="16"/>
      <c r="J12" s="16"/>
    </row>
    <row r="13" spans="1:10" ht="15">
      <c r="A13" s="96"/>
      <c r="B13" s="68" t="s">
        <v>203</v>
      </c>
      <c r="C13" s="96" t="s">
        <v>202</v>
      </c>
      <c r="D13" s="67" t="s">
        <v>209</v>
      </c>
      <c r="E13" s="16"/>
      <c r="F13" s="16"/>
      <c r="G13" s="16"/>
      <c r="H13" s="16"/>
      <c r="I13" s="16"/>
      <c r="J13" s="16"/>
    </row>
    <row r="14" spans="1:10" ht="15">
      <c r="A14" s="96"/>
      <c r="B14" s="68" t="s">
        <v>204</v>
      </c>
      <c r="C14" s="96" t="s">
        <v>202</v>
      </c>
      <c r="D14" s="97">
        <v>26531.93</v>
      </c>
      <c r="E14" s="16"/>
      <c r="F14" s="16"/>
      <c r="G14" s="16"/>
      <c r="H14" s="16"/>
      <c r="I14" s="16"/>
      <c r="J14" s="16"/>
    </row>
    <row r="15" spans="1:10" ht="15">
      <c r="A15" s="96"/>
      <c r="B15" s="68" t="s">
        <v>205</v>
      </c>
      <c r="C15" s="96" t="s">
        <v>202</v>
      </c>
      <c r="D15" s="97">
        <v>50290.09</v>
      </c>
      <c r="E15" s="16"/>
      <c r="F15" s="16"/>
      <c r="G15" s="16"/>
      <c r="H15" s="16"/>
      <c r="I15" s="16"/>
      <c r="J15" s="16"/>
    </row>
    <row r="16" spans="1:10" ht="26.25">
      <c r="A16" s="96"/>
      <c r="B16" s="68" t="s">
        <v>283</v>
      </c>
      <c r="C16" s="96" t="s">
        <v>202</v>
      </c>
      <c r="D16" s="97">
        <v>3213.66</v>
      </c>
      <c r="E16" s="16"/>
      <c r="F16" s="16"/>
      <c r="G16" s="16"/>
      <c r="H16" s="16"/>
      <c r="I16" s="16"/>
      <c r="J16" s="16"/>
    </row>
    <row r="17" spans="1:10" ht="15">
      <c r="A17" s="96"/>
      <c r="B17" s="68" t="s">
        <v>284</v>
      </c>
      <c r="C17" s="96" t="s">
        <v>202</v>
      </c>
      <c r="D17" s="97">
        <v>50496.51</v>
      </c>
      <c r="E17" s="16"/>
      <c r="F17" s="16"/>
      <c r="G17" s="16"/>
      <c r="H17" s="16"/>
      <c r="I17" s="16"/>
      <c r="J17" s="16"/>
    </row>
    <row r="18" spans="1:10" ht="15.75" thickBot="1">
      <c r="A18" s="71"/>
      <c r="B18" s="69" t="s">
        <v>13</v>
      </c>
      <c r="C18" s="98" t="s">
        <v>202</v>
      </c>
      <c r="D18" s="99">
        <v>174663.99</v>
      </c>
      <c r="E18" s="16"/>
      <c r="F18" s="16"/>
      <c r="G18" s="16"/>
      <c r="H18" s="16"/>
      <c r="I18" s="16"/>
      <c r="J18" s="16"/>
    </row>
    <row r="19" spans="1:10" ht="15.75" thickBot="1">
      <c r="A19" s="64" t="s">
        <v>206</v>
      </c>
      <c r="B19" s="66" t="s">
        <v>285</v>
      </c>
      <c r="C19" s="95"/>
      <c r="D19" s="64"/>
      <c r="E19" s="16"/>
      <c r="F19" s="16"/>
      <c r="G19" s="16"/>
      <c r="H19" s="16"/>
      <c r="I19" s="16"/>
      <c r="J19" s="16"/>
    </row>
    <row r="20" spans="1:10" ht="15">
      <c r="A20" s="96"/>
      <c r="B20" s="68" t="s">
        <v>207</v>
      </c>
      <c r="C20" s="96" t="s">
        <v>202</v>
      </c>
      <c r="D20" s="97">
        <v>157286.8</v>
      </c>
      <c r="E20" s="16"/>
      <c r="F20" s="16"/>
      <c r="G20" s="16"/>
      <c r="H20" s="16"/>
      <c r="I20" s="16"/>
      <c r="J20" s="16"/>
    </row>
    <row r="21" spans="1:10" ht="15">
      <c r="A21" s="96"/>
      <c r="B21" s="68" t="s">
        <v>208</v>
      </c>
      <c r="C21" s="96" t="s">
        <v>202</v>
      </c>
      <c r="D21" s="97">
        <v>50343</v>
      </c>
      <c r="E21" s="16"/>
      <c r="F21" s="16"/>
      <c r="G21" s="16"/>
      <c r="H21" s="16"/>
      <c r="I21" s="16"/>
      <c r="J21" s="16"/>
    </row>
    <row r="22" spans="1:10" ht="15">
      <c r="A22" s="96"/>
      <c r="B22" s="68" t="s">
        <v>210</v>
      </c>
      <c r="C22" s="96" t="s">
        <v>202</v>
      </c>
      <c r="D22" s="67" t="s">
        <v>209</v>
      </c>
      <c r="E22" s="16"/>
      <c r="F22" s="16"/>
      <c r="G22" s="16"/>
      <c r="H22" s="16"/>
      <c r="I22" s="16"/>
      <c r="J22" s="16"/>
    </row>
    <row r="23" spans="1:10" ht="15">
      <c r="A23" s="96"/>
      <c r="B23" s="68" t="s">
        <v>286</v>
      </c>
      <c r="C23" s="96" t="s">
        <v>202</v>
      </c>
      <c r="D23" s="97">
        <v>17726.13</v>
      </c>
      <c r="E23" s="16"/>
      <c r="F23" s="16"/>
      <c r="G23" s="16"/>
      <c r="H23" s="16"/>
      <c r="I23" s="16"/>
      <c r="J23" s="16"/>
    </row>
    <row r="24" spans="1:10" ht="15.75" thickBot="1">
      <c r="A24" s="71"/>
      <c r="B24" s="69" t="s">
        <v>13</v>
      </c>
      <c r="C24" s="98" t="s">
        <v>202</v>
      </c>
      <c r="D24" s="99">
        <v>225355.93</v>
      </c>
      <c r="E24" s="16"/>
      <c r="F24" s="16"/>
      <c r="G24" s="16"/>
      <c r="H24" s="16"/>
      <c r="I24" s="16"/>
      <c r="J24" s="16"/>
    </row>
    <row r="25" spans="1:10" ht="15.75" thickBot="1">
      <c r="A25" s="64" t="s">
        <v>211</v>
      </c>
      <c r="B25" s="66" t="s">
        <v>287</v>
      </c>
      <c r="C25" s="95"/>
      <c r="D25" s="64"/>
      <c r="E25" s="16"/>
      <c r="F25" s="16"/>
      <c r="G25" s="16"/>
      <c r="H25" s="16"/>
      <c r="I25" s="16"/>
      <c r="J25" s="16"/>
    </row>
    <row r="26" spans="1:10" ht="15">
      <c r="A26" s="96"/>
      <c r="B26" s="68" t="s">
        <v>212</v>
      </c>
      <c r="C26" s="96" t="s">
        <v>202</v>
      </c>
      <c r="D26" s="97">
        <v>45748.15</v>
      </c>
      <c r="E26" s="16"/>
      <c r="F26" s="16"/>
      <c r="G26" s="16"/>
      <c r="H26" s="16"/>
      <c r="I26" s="16"/>
      <c r="J26" s="16"/>
    </row>
    <row r="27" spans="1:10" ht="15">
      <c r="A27" s="96"/>
      <c r="B27" s="68" t="s">
        <v>213</v>
      </c>
      <c r="C27" s="96" t="s">
        <v>202</v>
      </c>
      <c r="D27" s="97">
        <v>44707.63</v>
      </c>
      <c r="E27" s="16"/>
      <c r="F27" s="16"/>
      <c r="G27" s="16"/>
      <c r="H27" s="16"/>
      <c r="I27" s="16"/>
      <c r="J27" s="16"/>
    </row>
    <row r="28" spans="1:10" ht="15">
      <c r="A28" s="96"/>
      <c r="B28" s="68" t="s">
        <v>179</v>
      </c>
      <c r="C28" s="96" t="s">
        <v>202</v>
      </c>
      <c r="D28" s="67" t="s">
        <v>209</v>
      </c>
      <c r="E28" s="16"/>
      <c r="F28" s="16"/>
      <c r="G28" s="16"/>
      <c r="H28" s="16"/>
      <c r="I28" s="16"/>
      <c r="J28" s="16"/>
    </row>
    <row r="29" spans="1:10" ht="15">
      <c r="A29" s="96"/>
      <c r="B29" s="68" t="s">
        <v>288</v>
      </c>
      <c r="C29" s="96" t="s">
        <v>202</v>
      </c>
      <c r="D29" s="97">
        <v>20597.35</v>
      </c>
      <c r="E29" s="16"/>
      <c r="F29" s="16"/>
      <c r="G29" s="16"/>
      <c r="H29" s="16"/>
      <c r="I29" s="16"/>
      <c r="J29" s="16"/>
    </row>
    <row r="30" spans="1:10" ht="15">
      <c r="A30" s="96"/>
      <c r="B30" s="68" t="s">
        <v>289</v>
      </c>
      <c r="C30" s="96" t="s">
        <v>202</v>
      </c>
      <c r="D30" s="97">
        <v>396.48</v>
      </c>
      <c r="E30" s="16"/>
      <c r="F30" s="16"/>
      <c r="G30" s="16"/>
      <c r="H30" s="16"/>
      <c r="I30" s="16"/>
      <c r="J30" s="16"/>
    </row>
    <row r="31" spans="1:10" ht="15.75" thickBot="1">
      <c r="A31" s="71"/>
      <c r="B31" s="69" t="s">
        <v>13</v>
      </c>
      <c r="C31" s="98" t="s">
        <v>202</v>
      </c>
      <c r="D31" s="99">
        <v>111449.62</v>
      </c>
      <c r="E31" s="16"/>
      <c r="F31" s="16"/>
      <c r="G31" s="16"/>
      <c r="H31" s="16"/>
      <c r="I31" s="16"/>
      <c r="J31" s="16"/>
    </row>
    <row r="32" spans="1:10" ht="15.75" thickBot="1">
      <c r="A32" s="64" t="s">
        <v>216</v>
      </c>
      <c r="B32" s="66" t="s">
        <v>290</v>
      </c>
      <c r="C32" s="95"/>
      <c r="D32" s="64"/>
      <c r="E32" s="16"/>
      <c r="F32" s="16"/>
      <c r="G32" s="16"/>
      <c r="H32" s="16"/>
      <c r="I32" s="16"/>
      <c r="J32" s="16"/>
    </row>
    <row r="33" spans="1:10" ht="15">
      <c r="A33" s="96"/>
      <c r="B33" s="68" t="s">
        <v>214</v>
      </c>
      <c r="C33" s="96" t="s">
        <v>202</v>
      </c>
      <c r="D33" s="67" t="s">
        <v>209</v>
      </c>
      <c r="E33" s="16"/>
      <c r="F33" s="16"/>
      <c r="G33" s="16"/>
      <c r="H33" s="16"/>
      <c r="I33" s="16"/>
      <c r="J33" s="16"/>
    </row>
    <row r="34" spans="1:10" ht="15">
      <c r="A34" s="96"/>
      <c r="B34" s="68" t="s">
        <v>215</v>
      </c>
      <c r="C34" s="96" t="s">
        <v>202</v>
      </c>
      <c r="D34" s="67" t="s">
        <v>209</v>
      </c>
      <c r="E34" s="16"/>
      <c r="F34" s="16"/>
      <c r="G34" s="16"/>
      <c r="H34" s="16"/>
      <c r="I34" s="16"/>
      <c r="J34" s="16"/>
    </row>
    <row r="35" spans="1:10" ht="15.75" thickBot="1">
      <c r="A35" s="71"/>
      <c r="B35" s="69" t="s">
        <v>13</v>
      </c>
      <c r="C35" s="98" t="s">
        <v>202</v>
      </c>
      <c r="D35" s="70" t="s">
        <v>209</v>
      </c>
      <c r="E35" s="16"/>
      <c r="F35" s="16"/>
      <c r="G35" s="16"/>
      <c r="H35" s="16"/>
      <c r="I35" s="16"/>
      <c r="J35" s="16"/>
    </row>
    <row r="36" spans="1:10" ht="15.75" thickBot="1">
      <c r="A36" s="64" t="s">
        <v>218</v>
      </c>
      <c r="B36" s="66" t="s">
        <v>291</v>
      </c>
      <c r="C36" s="95"/>
      <c r="D36" s="64"/>
      <c r="E36" s="16"/>
      <c r="F36" s="16"/>
      <c r="G36" s="16"/>
      <c r="H36" s="16"/>
      <c r="I36" s="16"/>
      <c r="J36" s="16"/>
    </row>
    <row r="37" spans="1:10" ht="15">
      <c r="A37" s="96"/>
      <c r="B37" s="68" t="s">
        <v>209</v>
      </c>
      <c r="C37" s="96" t="s">
        <v>202</v>
      </c>
      <c r="D37" s="97">
        <v>5129.04</v>
      </c>
      <c r="E37" s="16"/>
      <c r="F37" s="16"/>
      <c r="G37" s="16"/>
      <c r="H37" s="16"/>
      <c r="I37" s="16"/>
      <c r="J37" s="16"/>
    </row>
    <row r="38" spans="1:10" ht="15.75" thickBot="1">
      <c r="A38" s="71"/>
      <c r="B38" s="69" t="s">
        <v>13</v>
      </c>
      <c r="C38" s="98" t="s">
        <v>202</v>
      </c>
      <c r="D38" s="99">
        <v>5129.04</v>
      </c>
      <c r="E38" s="16"/>
      <c r="F38" s="16"/>
      <c r="G38" s="16"/>
      <c r="H38" s="16"/>
      <c r="I38" s="16"/>
      <c r="J38" s="16"/>
    </row>
    <row r="39" spans="1:10" ht="15.75" thickBot="1">
      <c r="A39" s="64" t="s">
        <v>220</v>
      </c>
      <c r="B39" s="66" t="s">
        <v>292</v>
      </c>
      <c r="C39" s="95"/>
      <c r="D39" s="64"/>
      <c r="E39" s="16"/>
      <c r="F39" s="16"/>
      <c r="G39" s="16"/>
      <c r="H39" s="16"/>
      <c r="I39" s="16"/>
      <c r="J39" s="16"/>
    </row>
    <row r="40" spans="1:10" ht="15">
      <c r="A40" s="96"/>
      <c r="B40" s="68" t="s">
        <v>219</v>
      </c>
      <c r="C40" s="96" t="s">
        <v>202</v>
      </c>
      <c r="D40" s="97">
        <v>59427.8</v>
      </c>
      <c r="E40" s="16"/>
      <c r="F40" s="16"/>
      <c r="G40" s="16"/>
      <c r="H40" s="16"/>
      <c r="I40" s="16"/>
      <c r="J40" s="16"/>
    </row>
    <row r="41" spans="1:10" ht="15">
      <c r="A41" s="96"/>
      <c r="B41" s="68" t="s">
        <v>221</v>
      </c>
      <c r="C41" s="96" t="s">
        <v>202</v>
      </c>
      <c r="D41" s="97">
        <v>21426.93</v>
      </c>
      <c r="E41" s="16"/>
      <c r="F41" s="16"/>
      <c r="G41" s="16"/>
      <c r="H41" s="16"/>
      <c r="I41" s="16"/>
      <c r="J41" s="16"/>
    </row>
    <row r="42" spans="1:10" ht="15.75" thickBot="1">
      <c r="A42" s="71"/>
      <c r="B42" s="69" t="s">
        <v>13</v>
      </c>
      <c r="C42" s="98" t="s">
        <v>202</v>
      </c>
      <c r="D42" s="99">
        <v>80854.72</v>
      </c>
      <c r="E42" s="16"/>
      <c r="F42" s="16"/>
      <c r="G42" s="16"/>
      <c r="H42" s="16"/>
      <c r="I42" s="16"/>
      <c r="J42" s="16"/>
    </row>
    <row r="43" spans="1:10" ht="15.75" thickBot="1">
      <c r="A43" s="64" t="s">
        <v>222</v>
      </c>
      <c r="B43" s="66" t="s">
        <v>167</v>
      </c>
      <c r="C43" s="95"/>
      <c r="D43" s="64"/>
      <c r="E43" s="16"/>
      <c r="F43" s="16"/>
      <c r="G43" s="16"/>
      <c r="H43" s="16"/>
      <c r="I43" s="16"/>
      <c r="J43" s="16"/>
    </row>
    <row r="44" spans="1:10" ht="15">
      <c r="A44" s="96"/>
      <c r="B44" s="68" t="s">
        <v>209</v>
      </c>
      <c r="C44" s="96" t="s">
        <v>202</v>
      </c>
      <c r="D44" s="97">
        <v>210557.83</v>
      </c>
      <c r="E44" s="16"/>
      <c r="F44" s="16"/>
      <c r="G44" s="16"/>
      <c r="H44" s="16"/>
      <c r="I44" s="16"/>
      <c r="J44" s="16"/>
    </row>
    <row r="45" spans="1:10" ht="15.75" thickBot="1">
      <c r="A45" s="71"/>
      <c r="B45" s="69" t="s">
        <v>13</v>
      </c>
      <c r="C45" s="98" t="s">
        <v>202</v>
      </c>
      <c r="D45" s="99">
        <v>210557.83</v>
      </c>
      <c r="E45" s="16"/>
      <c r="F45" s="16"/>
      <c r="G45" s="16"/>
      <c r="H45" s="16"/>
      <c r="I45" s="16"/>
      <c r="J45" s="16"/>
    </row>
    <row r="46" spans="1:10" ht="15.75" thickBot="1">
      <c r="A46" s="64" t="s">
        <v>223</v>
      </c>
      <c r="B46" s="66" t="s">
        <v>293</v>
      </c>
      <c r="C46" s="95"/>
      <c r="D46" s="64"/>
      <c r="E46" s="16"/>
      <c r="F46" s="16"/>
      <c r="G46" s="16"/>
      <c r="H46" s="16"/>
      <c r="I46" s="16"/>
      <c r="J46" s="16"/>
    </row>
    <row r="47" spans="1:10" ht="15">
      <c r="A47" s="96"/>
      <c r="B47" s="68" t="s">
        <v>209</v>
      </c>
      <c r="C47" s="96" t="s">
        <v>202</v>
      </c>
      <c r="D47" s="67" t="s">
        <v>209</v>
      </c>
      <c r="E47" s="16"/>
      <c r="F47" s="16"/>
      <c r="G47" s="16"/>
      <c r="H47" s="16"/>
      <c r="I47" s="16"/>
      <c r="J47" s="16"/>
    </row>
    <row r="48" spans="1:10" ht="15.75" thickBot="1">
      <c r="A48" s="71"/>
      <c r="B48" s="69" t="s">
        <v>13</v>
      </c>
      <c r="C48" s="98" t="s">
        <v>202</v>
      </c>
      <c r="D48" s="70" t="s">
        <v>209</v>
      </c>
      <c r="E48" s="16"/>
      <c r="F48" s="16"/>
      <c r="G48" s="16"/>
      <c r="H48" s="16"/>
      <c r="I48" s="16"/>
      <c r="J48" s="16"/>
    </row>
    <row r="49" spans="1:10" ht="15.75" thickBot="1">
      <c r="A49" s="64" t="s">
        <v>223</v>
      </c>
      <c r="B49" s="66" t="s">
        <v>226</v>
      </c>
      <c r="C49" s="74" t="s">
        <v>202</v>
      </c>
      <c r="D49" s="90">
        <v>808011.13</v>
      </c>
      <c r="E49" s="16"/>
      <c r="F49" s="16"/>
      <c r="G49" s="16"/>
      <c r="H49" s="16"/>
      <c r="I49" s="16"/>
      <c r="J49" s="16"/>
    </row>
    <row r="50" spans="1:10" ht="15.75" thickBot="1">
      <c r="A50" s="71" t="s">
        <v>224</v>
      </c>
      <c r="B50" s="72" t="s">
        <v>294</v>
      </c>
      <c r="C50" s="73" t="s">
        <v>202</v>
      </c>
      <c r="D50" s="91">
        <f>D49*10%</f>
        <v>80801.11300000001</v>
      </c>
      <c r="E50" s="16"/>
      <c r="F50" s="16"/>
      <c r="G50" s="16"/>
      <c r="H50" s="16"/>
      <c r="I50" s="16"/>
      <c r="J50" s="16"/>
    </row>
    <row r="51" spans="1:10" ht="15.75" thickBot="1">
      <c r="A51" s="64" t="s">
        <v>225</v>
      </c>
      <c r="B51" s="66" t="s">
        <v>217</v>
      </c>
      <c r="C51" s="74" t="s">
        <v>202</v>
      </c>
      <c r="D51" s="90">
        <f>D49+D50</f>
        <v>888812.243</v>
      </c>
      <c r="E51" s="16"/>
      <c r="F51" s="16"/>
      <c r="G51" s="16"/>
      <c r="H51" s="16"/>
      <c r="I51" s="16"/>
      <c r="J51" s="16"/>
    </row>
    <row r="52" spans="1:10" ht="15.75" thickBot="1">
      <c r="A52" s="71" t="s">
        <v>227</v>
      </c>
      <c r="B52" s="72" t="s">
        <v>295</v>
      </c>
      <c r="C52" s="73" t="s">
        <v>202</v>
      </c>
      <c r="D52" s="91">
        <v>13370.08</v>
      </c>
      <c r="E52" s="16"/>
      <c r="F52" s="16"/>
      <c r="G52" s="16"/>
      <c r="H52" s="16"/>
      <c r="I52" s="16"/>
      <c r="J52" s="16"/>
    </row>
    <row r="53" spans="1:10" ht="15.75" thickBot="1">
      <c r="A53" s="64" t="s">
        <v>228</v>
      </c>
      <c r="B53" s="66" t="s">
        <v>229</v>
      </c>
      <c r="C53" s="74" t="s">
        <v>202</v>
      </c>
      <c r="D53" s="90">
        <f>D51+D52</f>
        <v>902182.323</v>
      </c>
      <c r="E53" s="16"/>
      <c r="F53" s="16"/>
      <c r="G53" s="16"/>
      <c r="H53" s="16"/>
      <c r="I53" s="16"/>
      <c r="J53" s="16"/>
    </row>
    <row r="54" spans="1:10" ht="15">
      <c r="A54" s="101"/>
      <c r="B54" s="102" t="s">
        <v>297</v>
      </c>
      <c r="C54" s="101"/>
      <c r="D54" s="101"/>
      <c r="E54" s="16"/>
      <c r="F54" s="16"/>
      <c r="G54" s="16"/>
      <c r="H54" s="16"/>
      <c r="I54" s="16"/>
      <c r="J54" s="16"/>
    </row>
    <row r="55" spans="1:10" ht="15">
      <c r="A55" s="101"/>
      <c r="B55" s="75" t="s">
        <v>230</v>
      </c>
      <c r="C55" s="103"/>
      <c r="D55" s="76" t="s">
        <v>388</v>
      </c>
      <c r="E55" s="16"/>
      <c r="F55" s="16"/>
      <c r="G55" s="16"/>
      <c r="H55" s="16"/>
      <c r="I55" s="16"/>
      <c r="J55" s="16"/>
    </row>
    <row r="56" spans="1:10" ht="15">
      <c r="A56" s="101"/>
      <c r="B56" s="75" t="s">
        <v>231</v>
      </c>
      <c r="C56" s="103"/>
      <c r="D56" s="76" t="s">
        <v>389</v>
      </c>
      <c r="E56" s="16"/>
      <c r="F56" s="16"/>
      <c r="G56" s="16"/>
      <c r="H56" s="16"/>
      <c r="I56" s="16"/>
      <c r="J56" s="16"/>
    </row>
    <row r="57" spans="1:10" ht="15">
      <c r="A57" s="101"/>
      <c r="B57" s="75" t="s">
        <v>300</v>
      </c>
      <c r="C57" s="103"/>
      <c r="D57" s="80">
        <v>7387.38</v>
      </c>
      <c r="E57" s="16"/>
      <c r="F57" s="16"/>
      <c r="G57" s="16"/>
      <c r="H57" s="16"/>
      <c r="I57" s="16"/>
      <c r="J57" s="16"/>
    </row>
    <row r="58" spans="1:10" ht="15">
      <c r="A58" s="101"/>
      <c r="B58" s="75" t="s">
        <v>275</v>
      </c>
      <c r="C58" s="103"/>
      <c r="D58" s="80">
        <f>D53-D56-D57</f>
        <v>146.37300000002597</v>
      </c>
      <c r="E58" s="16"/>
      <c r="F58" s="16"/>
      <c r="G58" s="16"/>
      <c r="H58" s="16"/>
      <c r="I58" s="16"/>
      <c r="J58" s="16"/>
    </row>
    <row r="59" spans="1:10" ht="15">
      <c r="A59" s="101"/>
      <c r="B59" s="77" t="s">
        <v>232</v>
      </c>
      <c r="C59" s="77"/>
      <c r="D59" s="105" t="s">
        <v>233</v>
      </c>
      <c r="E59" s="16"/>
      <c r="F59" s="16"/>
      <c r="G59" s="16"/>
      <c r="H59" s="16"/>
      <c r="I59" s="16"/>
      <c r="J59" s="16"/>
    </row>
    <row r="60" spans="1:6" ht="15">
      <c r="A60" s="101"/>
      <c r="B60" s="77" t="s">
        <v>232</v>
      </c>
      <c r="C60" s="77"/>
      <c r="D60" s="105" t="s">
        <v>233</v>
      </c>
      <c r="E60" s="16"/>
      <c r="F60" s="16"/>
    </row>
    <row r="61" spans="1:6" ht="15">
      <c r="A61" s="101"/>
      <c r="B61" s="3"/>
      <c r="C61" s="101"/>
      <c r="D61" s="101"/>
      <c r="E61" s="16"/>
      <c r="F61" s="16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421875" style="1" customWidth="1"/>
    <col min="2" max="2" width="73.7109375" style="0" customWidth="1"/>
    <col min="3" max="3" width="14.140625" style="1" customWidth="1"/>
    <col min="4" max="4" width="30.140625" style="0" customWidth="1"/>
  </cols>
  <sheetData>
    <row r="1" spans="1:3" ht="15">
      <c r="A1" s="19"/>
      <c r="B1" s="18"/>
      <c r="C1" s="19"/>
    </row>
    <row r="2" spans="1:3" ht="15">
      <c r="A2" s="111" t="s">
        <v>129</v>
      </c>
      <c r="B2" s="111"/>
      <c r="C2" s="111"/>
    </row>
    <row r="3" spans="1:3" ht="15">
      <c r="A3" s="19"/>
      <c r="B3" s="18"/>
      <c r="C3" s="19"/>
    </row>
    <row r="4" spans="1:4" ht="15.75">
      <c r="A4" s="62" t="s">
        <v>193</v>
      </c>
      <c r="B4" s="62"/>
      <c r="C4" s="62"/>
      <c r="D4" s="62"/>
    </row>
    <row r="5" spans="1:4" ht="15">
      <c r="A5" s="78" t="s">
        <v>194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38941.34</v>
      </c>
    </row>
    <row r="11" spans="1:4" ht="15">
      <c r="A11" s="96"/>
      <c r="B11" s="68" t="s">
        <v>282</v>
      </c>
      <c r="C11" s="96" t="s">
        <v>202</v>
      </c>
      <c r="D11" s="97">
        <v>13544.54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19787.03</v>
      </c>
    </row>
    <row r="14" spans="1:4" ht="15">
      <c r="A14" s="96"/>
      <c r="B14" s="68" t="s">
        <v>205</v>
      </c>
      <c r="C14" s="96" t="s">
        <v>202</v>
      </c>
      <c r="D14" s="97">
        <v>34016.14</v>
      </c>
    </row>
    <row r="15" spans="1:4" ht="26.25">
      <c r="A15" s="96"/>
      <c r="B15" s="68" t="s">
        <v>283</v>
      </c>
      <c r="C15" s="96" t="s">
        <v>202</v>
      </c>
      <c r="D15" s="97">
        <v>2396.69</v>
      </c>
    </row>
    <row r="16" spans="1:4" ht="15">
      <c r="A16" s="96"/>
      <c r="B16" s="68" t="s">
        <v>284</v>
      </c>
      <c r="C16" s="96" t="s">
        <v>202</v>
      </c>
      <c r="D16" s="97">
        <v>37659.37</v>
      </c>
    </row>
    <row r="17" spans="1:4" ht="15.75" thickBot="1">
      <c r="A17" s="71"/>
      <c r="B17" s="69" t="s">
        <v>13</v>
      </c>
      <c r="C17" s="98" t="s">
        <v>202</v>
      </c>
      <c r="D17" s="99">
        <v>146345.1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80540.32</v>
      </c>
    </row>
    <row r="20" spans="1:4" ht="15">
      <c r="A20" s="96"/>
      <c r="B20" s="68" t="s">
        <v>208</v>
      </c>
      <c r="C20" s="96" t="s">
        <v>202</v>
      </c>
      <c r="D20" s="97">
        <v>13614.08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13219.83</v>
      </c>
    </row>
    <row r="23" spans="1:4" ht="15.75" thickBot="1">
      <c r="A23" s="71"/>
      <c r="B23" s="69" t="s">
        <v>13</v>
      </c>
      <c r="C23" s="98" t="s">
        <v>202</v>
      </c>
      <c r="D23" s="99">
        <v>107374.23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34119.35</v>
      </c>
    </row>
    <row r="26" spans="1:4" ht="15">
      <c r="A26" s="96"/>
      <c r="B26" s="68" t="s">
        <v>213</v>
      </c>
      <c r="C26" s="96" t="s">
        <v>202</v>
      </c>
      <c r="D26" s="97">
        <v>33768.53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15361.12</v>
      </c>
    </row>
    <row r="29" spans="1:4" ht="15">
      <c r="A29" s="96"/>
      <c r="B29" s="68" t="s">
        <v>289</v>
      </c>
      <c r="C29" s="96" t="s">
        <v>202</v>
      </c>
      <c r="D29" s="97">
        <v>1863.14</v>
      </c>
    </row>
    <row r="30" spans="1:4" ht="15.75" thickBot="1">
      <c r="A30" s="71"/>
      <c r="B30" s="69" t="s">
        <v>13</v>
      </c>
      <c r="C30" s="98" t="s">
        <v>202</v>
      </c>
      <c r="D30" s="99">
        <v>85112.15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67" t="s">
        <v>209</v>
      </c>
    </row>
    <row r="33" spans="1:4" ht="15">
      <c r="A33" s="96"/>
      <c r="B33" s="68" t="s">
        <v>215</v>
      </c>
      <c r="C33" s="96" t="s">
        <v>202</v>
      </c>
      <c r="D33" s="67" t="s">
        <v>209</v>
      </c>
    </row>
    <row r="34" spans="1:4" ht="15.75" thickBot="1">
      <c r="A34" s="71"/>
      <c r="B34" s="69" t="s">
        <v>13</v>
      </c>
      <c r="C34" s="98" t="s">
        <v>202</v>
      </c>
      <c r="D34" s="70" t="s">
        <v>209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5828.4</v>
      </c>
    </row>
    <row r="37" spans="1:4" ht="15.75" thickBot="1">
      <c r="A37" s="71"/>
      <c r="B37" s="69" t="s">
        <v>13</v>
      </c>
      <c r="C37" s="98" t="s">
        <v>202</v>
      </c>
      <c r="D37" s="99">
        <v>5828.4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44320.16</v>
      </c>
    </row>
    <row r="40" spans="1:4" ht="15">
      <c r="A40" s="96"/>
      <c r="B40" s="68" t="s">
        <v>221</v>
      </c>
      <c r="C40" s="96" t="s">
        <v>202</v>
      </c>
      <c r="D40" s="97">
        <v>15979.81</v>
      </c>
    </row>
    <row r="41" spans="1:4" ht="15.75" thickBot="1">
      <c r="A41" s="71"/>
      <c r="B41" s="69" t="s">
        <v>13</v>
      </c>
      <c r="C41" s="98" t="s">
        <v>202</v>
      </c>
      <c r="D41" s="99">
        <v>60299.97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157030.17</v>
      </c>
    </row>
    <row r="44" spans="1:4" ht="15.75" thickBot="1">
      <c r="A44" s="71"/>
      <c r="B44" s="69" t="s">
        <v>13</v>
      </c>
      <c r="C44" s="98" t="s">
        <v>202</v>
      </c>
      <c r="D44" s="99">
        <v>157030.17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561990.02</v>
      </c>
    </row>
    <row r="49" spans="1:4" ht="15.75" thickBot="1">
      <c r="A49" s="71" t="s">
        <v>224</v>
      </c>
      <c r="B49" s="72" t="s">
        <v>294</v>
      </c>
      <c r="C49" s="73" t="s">
        <v>202</v>
      </c>
      <c r="D49" s="91">
        <f>D48*10%</f>
        <v>56199.00200000001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f>D48+D49</f>
        <v>618189.022</v>
      </c>
    </row>
    <row r="51" spans="1:4" ht="15">
      <c r="A51" s="71" t="s">
        <v>227</v>
      </c>
      <c r="B51" s="72" t="s">
        <v>295</v>
      </c>
      <c r="C51" s="73" t="s">
        <v>202</v>
      </c>
      <c r="D51" s="91">
        <v>9971.16</v>
      </c>
    </row>
    <row r="52" spans="1:4" ht="15">
      <c r="A52" s="71">
        <v>12</v>
      </c>
      <c r="B52" s="72" t="s">
        <v>146</v>
      </c>
      <c r="C52" s="73"/>
      <c r="D52" s="91"/>
    </row>
    <row r="53" spans="1:4" ht="15">
      <c r="A53" s="71"/>
      <c r="B53" s="72" t="s">
        <v>296</v>
      </c>
      <c r="C53" s="73" t="s">
        <v>202</v>
      </c>
      <c r="D53" s="91">
        <v>265731.76</v>
      </c>
    </row>
    <row r="54" spans="1:4" ht="15">
      <c r="A54" s="71"/>
      <c r="B54" s="72" t="s">
        <v>176</v>
      </c>
      <c r="C54" s="73" t="s">
        <v>202</v>
      </c>
      <c r="D54" s="91">
        <v>152520</v>
      </c>
    </row>
    <row r="55" spans="1:4" ht="15.75" thickBot="1">
      <c r="A55" s="87">
        <v>13</v>
      </c>
      <c r="B55" s="88" t="s">
        <v>229</v>
      </c>
      <c r="C55" s="89" t="s">
        <v>202</v>
      </c>
      <c r="D55" s="94">
        <f>D50+D51+D53+D54</f>
        <v>1046411.942</v>
      </c>
    </row>
    <row r="56" spans="1:4" ht="15">
      <c r="A56" s="101"/>
      <c r="B56" s="102" t="s">
        <v>297</v>
      </c>
      <c r="C56" s="101"/>
      <c r="D56" s="101"/>
    </row>
    <row r="57" spans="1:4" ht="15">
      <c r="A57" s="101"/>
      <c r="B57" s="75" t="s">
        <v>230</v>
      </c>
      <c r="C57" s="103"/>
      <c r="D57" s="76" t="s">
        <v>298</v>
      </c>
    </row>
    <row r="58" spans="1:4" ht="15">
      <c r="A58" s="101"/>
      <c r="B58" s="75" t="s">
        <v>231</v>
      </c>
      <c r="C58" s="103"/>
      <c r="D58" s="76" t="s">
        <v>299</v>
      </c>
    </row>
    <row r="59" spans="1:4" ht="15">
      <c r="A59" s="101"/>
      <c r="B59" s="75" t="s">
        <v>300</v>
      </c>
      <c r="C59" s="103"/>
      <c r="D59" s="76">
        <v>6918.13</v>
      </c>
    </row>
    <row r="60" spans="1:4" ht="15">
      <c r="A60" s="101"/>
      <c r="B60" s="85" t="s">
        <v>146</v>
      </c>
      <c r="C60" s="86"/>
      <c r="D60" s="100"/>
    </row>
    <row r="61" spans="1:4" ht="15">
      <c r="A61" s="101"/>
      <c r="B61" s="85" t="s">
        <v>296</v>
      </c>
      <c r="C61" s="86"/>
      <c r="D61" s="104">
        <v>265731.76</v>
      </c>
    </row>
    <row r="62" spans="1:4" ht="15">
      <c r="A62" s="101"/>
      <c r="B62" s="85" t="s">
        <v>176</v>
      </c>
      <c r="C62" s="86"/>
      <c r="D62" s="104">
        <v>152520</v>
      </c>
    </row>
    <row r="63" spans="1:4" ht="15">
      <c r="A63" s="101"/>
      <c r="B63" s="75" t="s">
        <v>275</v>
      </c>
      <c r="C63" s="103"/>
      <c r="D63" s="80">
        <f>D55-D58-D59-D61-D62</f>
        <v>3116.1720000000205</v>
      </c>
    </row>
    <row r="64" spans="1:4" ht="15">
      <c r="A64" s="101"/>
      <c r="B64" s="77" t="s">
        <v>232</v>
      </c>
      <c r="C64" s="77"/>
      <c r="D64" s="105" t="s">
        <v>233</v>
      </c>
    </row>
    <row r="65" spans="1:4" ht="15">
      <c r="A65" s="101"/>
      <c r="B65" s="75"/>
      <c r="C65" s="103"/>
      <c r="D65" s="80"/>
    </row>
    <row r="66" spans="1:4" ht="15">
      <c r="A66" s="101"/>
      <c r="B66" s="77"/>
      <c r="C66" s="77"/>
      <c r="D66" s="105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Вернуться на главную страницу к списку домов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  <colBreaks count="1" manualBreakCount="1">
    <brk id="3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2:I5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00390625" style="10" customWidth="1"/>
    <col min="4" max="4" width="30.14062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255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7464.52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875.25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2690.14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8506.74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325.84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5119.97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24982.46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14316.52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5873.12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1797.3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21986.94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3759.35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3963.44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2088.42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252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10063.21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2608.56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2608.56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6025.54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2172.53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8198.07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21349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21349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89188.23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270</v>
      </c>
      <c r="C49" s="73" t="s">
        <v>202</v>
      </c>
      <c r="D49" s="91">
        <v>5351.29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v>94539.53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1355.63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v>95895.15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395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396</v>
      </c>
      <c r="F55" s="16"/>
      <c r="G55" s="16"/>
      <c r="H55" s="16"/>
      <c r="I55" s="16"/>
    </row>
    <row r="56" spans="1:9" ht="15">
      <c r="A56" s="101"/>
      <c r="B56" s="75" t="s">
        <v>275</v>
      </c>
      <c r="C56" s="103"/>
      <c r="D56" s="76" t="s">
        <v>397</v>
      </c>
      <c r="F56" s="16"/>
      <c r="G56" s="16"/>
      <c r="H56" s="16"/>
      <c r="I56" s="16"/>
    </row>
    <row r="57" spans="1:9" ht="15">
      <c r="A57" s="101"/>
      <c r="B57" s="77" t="s">
        <v>232</v>
      </c>
      <c r="C57" s="77"/>
      <c r="D57" s="105" t="s">
        <v>233</v>
      </c>
      <c r="F57" s="16"/>
      <c r="G57" s="16"/>
      <c r="H57" s="16"/>
      <c r="I57" s="16"/>
    </row>
    <row r="58" spans="1:9" ht="15">
      <c r="A58" s="101"/>
      <c r="B58" s="3"/>
      <c r="C58" s="101"/>
      <c r="D58" s="101"/>
      <c r="F58" s="16"/>
      <c r="G58" s="16"/>
      <c r="H58" s="16"/>
      <c r="I58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J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7109375" style="10" customWidth="1"/>
    <col min="4" max="4" width="29.28125" style="16" customWidth="1"/>
    <col min="5" max="6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256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G8" s="16"/>
      <c r="H8" s="16"/>
      <c r="I8" s="16"/>
      <c r="J8" s="16"/>
    </row>
    <row r="9" spans="1:10" ht="15.75" thickBot="1">
      <c r="A9" s="64" t="s">
        <v>200</v>
      </c>
      <c r="B9" s="66" t="s">
        <v>281</v>
      </c>
      <c r="C9" s="95"/>
      <c r="D9" s="64"/>
      <c r="G9" s="16"/>
      <c r="H9" s="16"/>
      <c r="I9" s="16"/>
      <c r="J9" s="16"/>
    </row>
    <row r="10" spans="1:10" ht="15">
      <c r="A10" s="96"/>
      <c r="B10" s="68" t="s">
        <v>201</v>
      </c>
      <c r="C10" s="96" t="s">
        <v>202</v>
      </c>
      <c r="D10" s="97">
        <v>27559.45</v>
      </c>
      <c r="G10" s="16"/>
      <c r="H10" s="16"/>
      <c r="I10" s="16"/>
      <c r="J10" s="16"/>
    </row>
    <row r="11" spans="1:10" ht="15">
      <c r="A11" s="96"/>
      <c r="B11" s="68" t="s">
        <v>282</v>
      </c>
      <c r="C11" s="96" t="s">
        <v>202</v>
      </c>
      <c r="D11" s="97">
        <v>45474.32</v>
      </c>
      <c r="G11" s="16"/>
      <c r="H11" s="16"/>
      <c r="I11" s="16"/>
      <c r="J11" s="16"/>
    </row>
    <row r="12" spans="1:10" ht="15">
      <c r="A12" s="96"/>
      <c r="B12" s="68" t="s">
        <v>203</v>
      </c>
      <c r="C12" s="96" t="s">
        <v>202</v>
      </c>
      <c r="D12" s="67" t="s">
        <v>209</v>
      </c>
      <c r="G12" s="16"/>
      <c r="H12" s="16"/>
      <c r="I12" s="16"/>
      <c r="J12" s="16"/>
    </row>
    <row r="13" spans="1:10" ht="15">
      <c r="A13" s="96"/>
      <c r="B13" s="68" t="s">
        <v>204</v>
      </c>
      <c r="C13" s="96" t="s">
        <v>202</v>
      </c>
      <c r="D13" s="97">
        <v>19883.67</v>
      </c>
      <c r="G13" s="16"/>
      <c r="H13" s="16"/>
      <c r="I13" s="16"/>
      <c r="J13" s="16"/>
    </row>
    <row r="14" spans="1:10" ht="15">
      <c r="A14" s="96"/>
      <c r="B14" s="68" t="s">
        <v>205</v>
      </c>
      <c r="C14" s="96" t="s">
        <v>202</v>
      </c>
      <c r="D14" s="97">
        <v>35955.53</v>
      </c>
      <c r="G14" s="16"/>
      <c r="H14" s="16"/>
      <c r="I14" s="16"/>
      <c r="J14" s="16"/>
    </row>
    <row r="15" spans="1:10" ht="26.25">
      <c r="A15" s="96"/>
      <c r="B15" s="68" t="s">
        <v>283</v>
      </c>
      <c r="C15" s="96" t="s">
        <v>202</v>
      </c>
      <c r="D15" s="97">
        <v>2408.39</v>
      </c>
      <c r="G15" s="16"/>
      <c r="H15" s="16"/>
      <c r="I15" s="16"/>
      <c r="J15" s="16"/>
    </row>
    <row r="16" spans="1:10" ht="15">
      <c r="A16" s="96"/>
      <c r="B16" s="68" t="s">
        <v>284</v>
      </c>
      <c r="C16" s="96" t="s">
        <v>202</v>
      </c>
      <c r="D16" s="97">
        <v>37843.29</v>
      </c>
      <c r="G16" s="16"/>
      <c r="H16" s="16"/>
      <c r="I16" s="16"/>
      <c r="J16" s="16"/>
    </row>
    <row r="17" spans="1:10" ht="15.75" thickBot="1">
      <c r="A17" s="71"/>
      <c r="B17" s="69" t="s">
        <v>13</v>
      </c>
      <c r="C17" s="98" t="s">
        <v>202</v>
      </c>
      <c r="D17" s="99">
        <v>169124.66</v>
      </c>
      <c r="G17" s="16"/>
      <c r="H17" s="16"/>
      <c r="I17" s="16"/>
      <c r="J17" s="16"/>
    </row>
    <row r="18" spans="1:10" ht="15.75" thickBot="1">
      <c r="A18" s="64" t="s">
        <v>206</v>
      </c>
      <c r="B18" s="66" t="s">
        <v>285</v>
      </c>
      <c r="C18" s="95"/>
      <c r="D18" s="64"/>
      <c r="G18" s="16"/>
      <c r="H18" s="16"/>
      <c r="I18" s="16"/>
      <c r="J18" s="16"/>
    </row>
    <row r="19" spans="1:10" ht="15">
      <c r="A19" s="96"/>
      <c r="B19" s="68" t="s">
        <v>207</v>
      </c>
      <c r="C19" s="96" t="s">
        <v>202</v>
      </c>
      <c r="D19" s="97">
        <v>81404.61</v>
      </c>
      <c r="G19" s="16"/>
      <c r="H19" s="16"/>
      <c r="I19" s="16"/>
      <c r="J19" s="16"/>
    </row>
    <row r="20" spans="1:10" ht="15">
      <c r="A20" s="96"/>
      <c r="B20" s="68" t="s">
        <v>208</v>
      </c>
      <c r="C20" s="96" t="s">
        <v>202</v>
      </c>
      <c r="D20" s="97">
        <v>14149.8</v>
      </c>
      <c r="G20" s="16"/>
      <c r="H20" s="16"/>
      <c r="I20" s="16"/>
      <c r="J20" s="16"/>
    </row>
    <row r="21" spans="1:10" ht="15">
      <c r="A21" s="96"/>
      <c r="B21" s="68" t="s">
        <v>210</v>
      </c>
      <c r="C21" s="96" t="s">
        <v>202</v>
      </c>
      <c r="D21" s="67" t="s">
        <v>209</v>
      </c>
      <c r="G21" s="16"/>
      <c r="H21" s="16"/>
      <c r="I21" s="16"/>
      <c r="J21" s="16"/>
    </row>
    <row r="22" spans="1:10" ht="15">
      <c r="A22" s="96"/>
      <c r="B22" s="68" t="s">
        <v>286</v>
      </c>
      <c r="C22" s="96" t="s">
        <v>202</v>
      </c>
      <c r="D22" s="97">
        <v>13284.39</v>
      </c>
      <c r="G22" s="16"/>
      <c r="H22" s="16"/>
      <c r="I22" s="16"/>
      <c r="J22" s="16"/>
    </row>
    <row r="23" spans="1:10" ht="15.75" thickBot="1">
      <c r="A23" s="71"/>
      <c r="B23" s="69" t="s">
        <v>13</v>
      </c>
      <c r="C23" s="98" t="s">
        <v>202</v>
      </c>
      <c r="D23" s="99">
        <v>108838.8</v>
      </c>
      <c r="G23" s="16"/>
      <c r="H23" s="16"/>
      <c r="I23" s="16"/>
      <c r="J23" s="16"/>
    </row>
    <row r="24" spans="1:10" ht="15.75" thickBot="1">
      <c r="A24" s="64" t="s">
        <v>211</v>
      </c>
      <c r="B24" s="66" t="s">
        <v>287</v>
      </c>
      <c r="C24" s="95"/>
      <c r="D24" s="64"/>
      <c r="G24" s="16"/>
      <c r="H24" s="16"/>
      <c r="I24" s="16"/>
      <c r="J24" s="16"/>
    </row>
    <row r="25" spans="1:10" ht="15">
      <c r="A25" s="96"/>
      <c r="B25" s="68" t="s">
        <v>212</v>
      </c>
      <c r="C25" s="96" t="s">
        <v>202</v>
      </c>
      <c r="D25" s="97">
        <v>68275.5</v>
      </c>
      <c r="G25" s="16"/>
      <c r="H25" s="16"/>
      <c r="I25" s="16"/>
      <c r="J25" s="16"/>
    </row>
    <row r="26" spans="1:10" ht="15">
      <c r="A26" s="96"/>
      <c r="B26" s="68" t="s">
        <v>213</v>
      </c>
      <c r="C26" s="96" t="s">
        <v>202</v>
      </c>
      <c r="D26" s="97">
        <v>33292.92</v>
      </c>
      <c r="G26" s="16"/>
      <c r="H26" s="16"/>
      <c r="I26" s="16"/>
      <c r="J26" s="16"/>
    </row>
    <row r="27" spans="1:10" ht="15">
      <c r="A27" s="96"/>
      <c r="B27" s="68" t="s">
        <v>179</v>
      </c>
      <c r="C27" s="96" t="s">
        <v>202</v>
      </c>
      <c r="D27" s="67" t="s">
        <v>209</v>
      </c>
      <c r="G27" s="16"/>
      <c r="H27" s="16"/>
      <c r="I27" s="16"/>
      <c r="J27" s="16"/>
    </row>
    <row r="28" spans="1:10" ht="15">
      <c r="A28" s="96"/>
      <c r="B28" s="68" t="s">
        <v>288</v>
      </c>
      <c r="C28" s="96" t="s">
        <v>202</v>
      </c>
      <c r="D28" s="97">
        <v>15436.15</v>
      </c>
      <c r="G28" s="16"/>
      <c r="H28" s="16"/>
      <c r="I28" s="16"/>
      <c r="J28" s="16"/>
    </row>
    <row r="29" spans="1:10" ht="15">
      <c r="A29" s="96"/>
      <c r="B29" s="68" t="s">
        <v>289</v>
      </c>
      <c r="C29" s="96" t="s">
        <v>202</v>
      </c>
      <c r="D29" s="97">
        <v>1891.7</v>
      </c>
      <c r="G29" s="16"/>
      <c r="H29" s="16"/>
      <c r="I29" s="16"/>
      <c r="J29" s="16"/>
    </row>
    <row r="30" spans="1:10" ht="15.75" thickBot="1">
      <c r="A30" s="71"/>
      <c r="B30" s="69" t="s">
        <v>13</v>
      </c>
      <c r="C30" s="98" t="s">
        <v>202</v>
      </c>
      <c r="D30" s="99">
        <v>118896.27</v>
      </c>
      <c r="G30" s="16"/>
      <c r="H30" s="16"/>
      <c r="I30" s="16"/>
      <c r="J30" s="16"/>
    </row>
    <row r="31" spans="1:10" ht="15.75" thickBot="1">
      <c r="A31" s="64" t="s">
        <v>216</v>
      </c>
      <c r="B31" s="66" t="s">
        <v>290</v>
      </c>
      <c r="C31" s="95"/>
      <c r="D31" s="64"/>
      <c r="G31" s="16"/>
      <c r="H31" s="16"/>
      <c r="I31" s="16"/>
      <c r="J31" s="16"/>
    </row>
    <row r="32" spans="1:10" ht="15">
      <c r="A32" s="96"/>
      <c r="B32" s="68" t="s">
        <v>214</v>
      </c>
      <c r="C32" s="96" t="s">
        <v>202</v>
      </c>
      <c r="D32" s="67" t="s">
        <v>209</v>
      </c>
      <c r="G32" s="16"/>
      <c r="H32" s="16"/>
      <c r="I32" s="16"/>
      <c r="J32" s="16"/>
    </row>
    <row r="33" spans="1:10" ht="15">
      <c r="A33" s="96"/>
      <c r="B33" s="68" t="s">
        <v>215</v>
      </c>
      <c r="C33" s="96" t="s">
        <v>202</v>
      </c>
      <c r="D33" s="67" t="s">
        <v>209</v>
      </c>
      <c r="G33" s="16"/>
      <c r="H33" s="16"/>
      <c r="I33" s="16"/>
      <c r="J33" s="16"/>
    </row>
    <row r="34" spans="1:10" ht="15.75" thickBot="1">
      <c r="A34" s="71"/>
      <c r="B34" s="69" t="s">
        <v>13</v>
      </c>
      <c r="C34" s="98" t="s">
        <v>202</v>
      </c>
      <c r="D34" s="70" t="s">
        <v>209</v>
      </c>
      <c r="G34" s="16"/>
      <c r="H34" s="16"/>
      <c r="I34" s="16"/>
      <c r="J34" s="16"/>
    </row>
    <row r="35" spans="1:10" ht="15.75" thickBot="1">
      <c r="A35" s="64" t="s">
        <v>218</v>
      </c>
      <c r="B35" s="66" t="s">
        <v>291</v>
      </c>
      <c r="C35" s="95"/>
      <c r="D35" s="64"/>
      <c r="G35" s="16"/>
      <c r="H35" s="16"/>
      <c r="I35" s="16"/>
      <c r="J35" s="16"/>
    </row>
    <row r="36" spans="1:10" ht="15">
      <c r="A36" s="96"/>
      <c r="B36" s="68" t="s">
        <v>209</v>
      </c>
      <c r="C36" s="96" t="s">
        <v>202</v>
      </c>
      <c r="D36" s="97">
        <v>94204.8</v>
      </c>
      <c r="G36" s="16"/>
      <c r="H36" s="16"/>
      <c r="I36" s="16"/>
      <c r="J36" s="16"/>
    </row>
    <row r="37" spans="1:10" ht="15.75" thickBot="1">
      <c r="A37" s="71"/>
      <c r="B37" s="69" t="s">
        <v>13</v>
      </c>
      <c r="C37" s="98" t="s">
        <v>202</v>
      </c>
      <c r="D37" s="99">
        <v>94204.8</v>
      </c>
      <c r="G37" s="16"/>
      <c r="H37" s="16"/>
      <c r="I37" s="16"/>
      <c r="J37" s="16"/>
    </row>
    <row r="38" spans="1:10" ht="15.75" thickBot="1">
      <c r="A38" s="64" t="s">
        <v>220</v>
      </c>
      <c r="B38" s="66" t="s">
        <v>292</v>
      </c>
      <c r="C38" s="95"/>
      <c r="D38" s="64"/>
      <c r="G38" s="16"/>
      <c r="H38" s="16"/>
      <c r="I38" s="16"/>
      <c r="J38" s="16"/>
    </row>
    <row r="39" spans="1:10" ht="15">
      <c r="A39" s="96"/>
      <c r="B39" s="68" t="s">
        <v>219</v>
      </c>
      <c r="C39" s="96" t="s">
        <v>202</v>
      </c>
      <c r="D39" s="97">
        <v>44536.62</v>
      </c>
      <c r="G39" s="16"/>
      <c r="H39" s="16"/>
      <c r="I39" s="16"/>
      <c r="J39" s="16"/>
    </row>
    <row r="40" spans="1:10" ht="15">
      <c r="A40" s="96"/>
      <c r="B40" s="68" t="s">
        <v>221</v>
      </c>
      <c r="C40" s="96" t="s">
        <v>202</v>
      </c>
      <c r="D40" s="97">
        <v>16057.85</v>
      </c>
      <c r="G40" s="16"/>
      <c r="H40" s="16"/>
      <c r="I40" s="16"/>
      <c r="J40" s="16"/>
    </row>
    <row r="41" spans="1:10" ht="15.75" thickBot="1">
      <c r="A41" s="71"/>
      <c r="B41" s="69" t="s">
        <v>13</v>
      </c>
      <c r="C41" s="98" t="s">
        <v>202</v>
      </c>
      <c r="D41" s="99">
        <v>60594.47</v>
      </c>
      <c r="G41" s="16"/>
      <c r="H41" s="16"/>
      <c r="I41" s="16"/>
      <c r="J41" s="16"/>
    </row>
    <row r="42" spans="1:10" ht="15.75" thickBot="1">
      <c r="A42" s="64" t="s">
        <v>222</v>
      </c>
      <c r="B42" s="66" t="s">
        <v>167</v>
      </c>
      <c r="C42" s="95"/>
      <c r="D42" s="64"/>
      <c r="G42" s="16"/>
      <c r="H42" s="16"/>
      <c r="I42" s="16"/>
      <c r="J42" s="16"/>
    </row>
    <row r="43" spans="1:10" ht="15">
      <c r="A43" s="96"/>
      <c r="B43" s="68" t="s">
        <v>209</v>
      </c>
      <c r="C43" s="96" t="s">
        <v>202</v>
      </c>
      <c r="D43" s="97">
        <v>157797.09</v>
      </c>
      <c r="G43" s="16"/>
      <c r="H43" s="16"/>
      <c r="I43" s="16"/>
      <c r="J43" s="16"/>
    </row>
    <row r="44" spans="1:10" ht="15.75" thickBot="1">
      <c r="A44" s="71"/>
      <c r="B44" s="69" t="s">
        <v>13</v>
      </c>
      <c r="C44" s="98" t="s">
        <v>202</v>
      </c>
      <c r="D44" s="99">
        <v>157797.09</v>
      </c>
      <c r="G44" s="16"/>
      <c r="H44" s="16"/>
      <c r="I44" s="16"/>
      <c r="J44" s="16"/>
    </row>
    <row r="45" spans="1:10" ht="15.75" thickBot="1">
      <c r="A45" s="64" t="s">
        <v>223</v>
      </c>
      <c r="B45" s="66" t="s">
        <v>293</v>
      </c>
      <c r="C45" s="95"/>
      <c r="D45" s="64"/>
      <c r="G45" s="16"/>
      <c r="H45" s="16"/>
      <c r="I45" s="16"/>
      <c r="J45" s="16"/>
    </row>
    <row r="46" spans="1:10" ht="15">
      <c r="A46" s="96"/>
      <c r="B46" s="68" t="s">
        <v>209</v>
      </c>
      <c r="C46" s="96" t="s">
        <v>202</v>
      </c>
      <c r="D46" s="67" t="s">
        <v>209</v>
      </c>
      <c r="G46" s="16"/>
      <c r="H46" s="16"/>
      <c r="I46" s="16"/>
      <c r="J46" s="16"/>
    </row>
    <row r="47" spans="1:10" ht="15.75" thickBot="1">
      <c r="A47" s="71"/>
      <c r="B47" s="69" t="s">
        <v>13</v>
      </c>
      <c r="C47" s="98" t="s">
        <v>202</v>
      </c>
      <c r="D47" s="70" t="s">
        <v>209</v>
      </c>
      <c r="G47" s="16"/>
      <c r="H47" s="16"/>
      <c r="I47" s="16"/>
      <c r="J47" s="16"/>
    </row>
    <row r="48" spans="1:10" ht="15.75" thickBot="1">
      <c r="A48" s="64" t="s">
        <v>223</v>
      </c>
      <c r="B48" s="66" t="s">
        <v>226</v>
      </c>
      <c r="C48" s="74" t="s">
        <v>202</v>
      </c>
      <c r="D48" s="90">
        <v>709456.09</v>
      </c>
      <c r="G48" s="16"/>
      <c r="H48" s="16"/>
      <c r="I48" s="16"/>
      <c r="J48" s="16"/>
    </row>
    <row r="49" spans="1:10" ht="15.75" thickBot="1">
      <c r="A49" s="71" t="s">
        <v>224</v>
      </c>
      <c r="B49" s="72" t="s">
        <v>276</v>
      </c>
      <c r="C49" s="73" t="s">
        <v>202</v>
      </c>
      <c r="D49" s="91">
        <f>D48*1%</f>
        <v>7094.5608999999995</v>
      </c>
      <c r="G49" s="16"/>
      <c r="H49" s="16"/>
      <c r="I49" s="16"/>
      <c r="J49" s="16"/>
    </row>
    <row r="50" spans="1:10" ht="15.75" thickBot="1">
      <c r="A50" s="64" t="s">
        <v>225</v>
      </c>
      <c r="B50" s="66" t="s">
        <v>217</v>
      </c>
      <c r="C50" s="74" t="s">
        <v>202</v>
      </c>
      <c r="D50" s="90">
        <f>D48+D49</f>
        <v>716550.6509</v>
      </c>
      <c r="G50" s="16"/>
      <c r="H50" s="16"/>
      <c r="I50" s="16"/>
      <c r="J50" s="16"/>
    </row>
    <row r="51" spans="1:10" ht="15.75" thickBot="1">
      <c r="A51" s="71" t="s">
        <v>227</v>
      </c>
      <c r="B51" s="72" t="s">
        <v>295</v>
      </c>
      <c r="C51" s="73" t="s">
        <v>202</v>
      </c>
      <c r="D51" s="91">
        <v>10019.86</v>
      </c>
      <c r="G51" s="16"/>
      <c r="H51" s="16"/>
      <c r="I51" s="16"/>
      <c r="J51" s="16"/>
    </row>
    <row r="52" spans="1:10" ht="15.75" thickBot="1">
      <c r="A52" s="64" t="s">
        <v>228</v>
      </c>
      <c r="B52" s="66" t="s">
        <v>229</v>
      </c>
      <c r="C52" s="74" t="s">
        <v>202</v>
      </c>
      <c r="D52" s="90">
        <f>D50+D51</f>
        <v>726570.5109</v>
      </c>
      <c r="G52" s="16"/>
      <c r="H52" s="16"/>
      <c r="I52" s="16"/>
      <c r="J52" s="16"/>
    </row>
    <row r="53" spans="1:10" ht="15">
      <c r="A53" s="101"/>
      <c r="B53" s="102" t="s">
        <v>297</v>
      </c>
      <c r="C53" s="101"/>
      <c r="D53" s="101"/>
      <c r="G53" s="16"/>
      <c r="H53" s="16"/>
      <c r="I53" s="16"/>
      <c r="J53" s="16"/>
    </row>
    <row r="54" spans="1:10" ht="15">
      <c r="A54" s="101"/>
      <c r="B54" s="75" t="s">
        <v>230</v>
      </c>
      <c r="C54" s="103"/>
      <c r="D54" s="76" t="s">
        <v>398</v>
      </c>
      <c r="G54" s="16"/>
      <c r="H54" s="16"/>
      <c r="I54" s="16"/>
      <c r="J54" s="16"/>
    </row>
    <row r="55" spans="1:10" ht="15">
      <c r="A55" s="101"/>
      <c r="B55" s="75" t="s">
        <v>231</v>
      </c>
      <c r="C55" s="103"/>
      <c r="D55" s="76" t="s">
        <v>399</v>
      </c>
      <c r="G55" s="16"/>
      <c r="H55" s="16"/>
      <c r="I55" s="16"/>
      <c r="J55" s="16"/>
    </row>
    <row r="56" spans="1:10" ht="15">
      <c r="A56" s="101"/>
      <c r="B56" s="75" t="s">
        <v>300</v>
      </c>
      <c r="C56" s="103"/>
      <c r="D56" s="76">
        <v>6776.62</v>
      </c>
      <c r="G56" s="16"/>
      <c r="H56" s="16"/>
      <c r="I56" s="16"/>
      <c r="J56" s="16"/>
    </row>
    <row r="57" spans="1:10" ht="15">
      <c r="A57" s="101"/>
      <c r="B57" s="75" t="s">
        <v>275</v>
      </c>
      <c r="C57" s="103"/>
      <c r="D57" s="80">
        <f>D52-D55-D56</f>
        <v>103015.70090000005</v>
      </c>
      <c r="G57" s="16"/>
      <c r="H57" s="16"/>
      <c r="I57" s="16"/>
      <c r="J57" s="16"/>
    </row>
    <row r="58" spans="1:10" ht="15">
      <c r="A58" s="101"/>
      <c r="B58" s="77" t="s">
        <v>232</v>
      </c>
      <c r="C58" s="77"/>
      <c r="D58" s="105" t="s">
        <v>233</v>
      </c>
      <c r="G58" s="16"/>
      <c r="H58" s="16"/>
      <c r="I58" s="16"/>
      <c r="J58" s="16"/>
    </row>
    <row r="59" spans="1:10" ht="15">
      <c r="A59" s="101"/>
      <c r="B59" s="3"/>
      <c r="C59" s="101"/>
      <c r="D59" s="101"/>
      <c r="G59" s="16"/>
      <c r="H59" s="16"/>
      <c r="I59" s="16"/>
      <c r="J59" s="16"/>
    </row>
    <row r="60" spans="1:10" ht="15">
      <c r="A60" s="101"/>
      <c r="B60" s="3"/>
      <c r="C60" s="101"/>
      <c r="D60" s="101"/>
      <c r="G60" s="16"/>
      <c r="H60" s="16"/>
      <c r="I60" s="16"/>
      <c r="J60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00390625" style="10" customWidth="1"/>
    <col min="4" max="4" width="29.2812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257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12019.69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2383.48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3745.07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7082.26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453.62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7127.75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32811.87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27013.14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1602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2502.1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31117.24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32891.15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12841.55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2907.38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156.24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48796.33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3411.36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3411.36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8388.43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3024.48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11412.92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29720.94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29720.94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157270.66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276</v>
      </c>
      <c r="C49" s="73" t="s">
        <v>202</v>
      </c>
      <c r="D49" s="91">
        <f>D48*1%</f>
        <v>1572.7066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f>D48+D49</f>
        <v>158843.3666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1887.23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f>D50+D51</f>
        <v>160730.59660000002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400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401</v>
      </c>
      <c r="F55" s="16"/>
      <c r="G55" s="16"/>
      <c r="H55" s="16"/>
      <c r="I55" s="16"/>
    </row>
    <row r="56" spans="1:9" ht="15">
      <c r="A56" s="101"/>
      <c r="B56" s="75" t="s">
        <v>300</v>
      </c>
      <c r="C56" s="103"/>
      <c r="D56" s="76">
        <v>344.03</v>
      </c>
      <c r="F56" s="16"/>
      <c r="G56" s="16"/>
      <c r="H56" s="16"/>
      <c r="I56" s="16"/>
    </row>
    <row r="57" spans="1:9" ht="15">
      <c r="A57" s="101"/>
      <c r="B57" s="75" t="s">
        <v>275</v>
      </c>
      <c r="C57" s="103"/>
      <c r="D57" s="80">
        <f>D52-D55-D56</f>
        <v>53839.87660000002</v>
      </c>
      <c r="F57" s="16"/>
      <c r="G57" s="16"/>
      <c r="H57" s="16"/>
      <c r="I57" s="16"/>
    </row>
    <row r="58" spans="1:9" ht="15">
      <c r="A58" s="101"/>
      <c r="B58" s="77" t="s">
        <v>232</v>
      </c>
      <c r="C58" s="77"/>
      <c r="D58" s="105" t="s">
        <v>233</v>
      </c>
      <c r="F58" s="16"/>
      <c r="G58" s="16"/>
      <c r="H58" s="16"/>
      <c r="I58" s="16"/>
    </row>
    <row r="59" spans="1:9" ht="15">
      <c r="A59" s="101"/>
      <c r="B59" s="3"/>
      <c r="C59" s="101"/>
      <c r="D59" s="101"/>
      <c r="F59" s="16"/>
      <c r="G59" s="16"/>
      <c r="H59" s="16"/>
      <c r="I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J6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6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258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G8" s="16"/>
      <c r="H8" s="16"/>
      <c r="I8" s="16"/>
      <c r="J8" s="16"/>
    </row>
    <row r="9" spans="1:10" ht="15.75" thickBot="1">
      <c r="A9" s="64" t="s">
        <v>200</v>
      </c>
      <c r="B9" s="66" t="s">
        <v>281</v>
      </c>
      <c r="C9" s="95"/>
      <c r="D9" s="64"/>
      <c r="G9" s="16"/>
      <c r="H9" s="16"/>
      <c r="I9" s="16"/>
      <c r="J9" s="16"/>
    </row>
    <row r="10" spans="1:10" ht="15">
      <c r="A10" s="96"/>
      <c r="B10" s="68" t="s">
        <v>201</v>
      </c>
      <c r="C10" s="96" t="s">
        <v>202</v>
      </c>
      <c r="D10" s="97">
        <v>10216.55</v>
      </c>
      <c r="G10" s="16"/>
      <c r="H10" s="16"/>
      <c r="I10" s="16"/>
      <c r="J10" s="16"/>
    </row>
    <row r="11" spans="1:10" ht="15">
      <c r="A11" s="96"/>
      <c r="B11" s="68" t="s">
        <v>282</v>
      </c>
      <c r="C11" s="96" t="s">
        <v>202</v>
      </c>
      <c r="D11" s="97">
        <v>1532.77</v>
      </c>
      <c r="G11" s="16"/>
      <c r="H11" s="16"/>
      <c r="I11" s="16"/>
      <c r="J11" s="16"/>
    </row>
    <row r="12" spans="1:10" ht="15">
      <c r="A12" s="96"/>
      <c r="B12" s="68" t="s">
        <v>203</v>
      </c>
      <c r="C12" s="96" t="s">
        <v>202</v>
      </c>
      <c r="D12" s="67" t="s">
        <v>209</v>
      </c>
      <c r="G12" s="16"/>
      <c r="H12" s="16"/>
      <c r="I12" s="16"/>
      <c r="J12" s="16"/>
    </row>
    <row r="13" spans="1:10" ht="15">
      <c r="A13" s="96"/>
      <c r="B13" s="68" t="s">
        <v>204</v>
      </c>
      <c r="C13" s="96" t="s">
        <v>202</v>
      </c>
      <c r="D13" s="97">
        <v>2722.95</v>
      </c>
      <c r="G13" s="16"/>
      <c r="H13" s="16"/>
      <c r="I13" s="16"/>
      <c r="J13" s="16"/>
    </row>
    <row r="14" spans="1:10" ht="15">
      <c r="A14" s="96"/>
      <c r="B14" s="68" t="s">
        <v>205</v>
      </c>
      <c r="C14" s="96" t="s">
        <v>202</v>
      </c>
      <c r="D14" s="97">
        <v>9964.53</v>
      </c>
      <c r="G14" s="16"/>
      <c r="H14" s="16"/>
      <c r="I14" s="16"/>
      <c r="J14" s="16"/>
    </row>
    <row r="15" spans="1:10" ht="26.25">
      <c r="A15" s="96"/>
      <c r="B15" s="68" t="s">
        <v>283</v>
      </c>
      <c r="C15" s="96" t="s">
        <v>202</v>
      </c>
      <c r="D15" s="97">
        <v>329.82</v>
      </c>
      <c r="G15" s="16"/>
      <c r="H15" s="16"/>
      <c r="I15" s="16"/>
      <c r="J15" s="16"/>
    </row>
    <row r="16" spans="1:10" ht="15">
      <c r="A16" s="96"/>
      <c r="B16" s="68" t="s">
        <v>284</v>
      </c>
      <c r="C16" s="96" t="s">
        <v>202</v>
      </c>
      <c r="D16" s="97">
        <v>5182.42</v>
      </c>
      <c r="G16" s="16"/>
      <c r="H16" s="16"/>
      <c r="I16" s="16"/>
      <c r="J16" s="16"/>
    </row>
    <row r="17" spans="1:10" ht="15.75" thickBot="1">
      <c r="A17" s="71"/>
      <c r="B17" s="69" t="s">
        <v>13</v>
      </c>
      <c r="C17" s="98" t="s">
        <v>202</v>
      </c>
      <c r="D17" s="99">
        <v>29949.04</v>
      </c>
      <c r="G17" s="16"/>
      <c r="H17" s="16"/>
      <c r="I17" s="16"/>
      <c r="J17" s="16"/>
    </row>
    <row r="18" spans="1:10" ht="15.75" thickBot="1">
      <c r="A18" s="64" t="s">
        <v>206</v>
      </c>
      <c r="B18" s="66" t="s">
        <v>285</v>
      </c>
      <c r="C18" s="95"/>
      <c r="D18" s="64"/>
      <c r="G18" s="16"/>
      <c r="H18" s="16"/>
      <c r="I18" s="16"/>
      <c r="J18" s="16"/>
    </row>
    <row r="19" spans="1:10" ht="15">
      <c r="A19" s="96"/>
      <c r="B19" s="68" t="s">
        <v>207</v>
      </c>
      <c r="C19" s="96" t="s">
        <v>202</v>
      </c>
      <c r="D19" s="97">
        <v>31341.72</v>
      </c>
      <c r="G19" s="16"/>
      <c r="H19" s="16"/>
      <c r="I19" s="16"/>
      <c r="J19" s="16"/>
    </row>
    <row r="20" spans="1:10" ht="15">
      <c r="A20" s="96"/>
      <c r="B20" s="68" t="s">
        <v>208</v>
      </c>
      <c r="C20" s="96" t="s">
        <v>202</v>
      </c>
      <c r="D20" s="97">
        <v>1602.45</v>
      </c>
      <c r="G20" s="16"/>
      <c r="H20" s="16"/>
      <c r="I20" s="16"/>
      <c r="J20" s="16"/>
    </row>
    <row r="21" spans="1:10" ht="15">
      <c r="A21" s="96"/>
      <c r="B21" s="68" t="s">
        <v>210</v>
      </c>
      <c r="C21" s="96" t="s">
        <v>202</v>
      </c>
      <c r="D21" s="67" t="s">
        <v>209</v>
      </c>
      <c r="G21" s="16"/>
      <c r="H21" s="16"/>
      <c r="I21" s="16"/>
      <c r="J21" s="16"/>
    </row>
    <row r="22" spans="1:10" ht="15">
      <c r="A22" s="96"/>
      <c r="B22" s="68" t="s">
        <v>286</v>
      </c>
      <c r="C22" s="96" t="s">
        <v>202</v>
      </c>
      <c r="D22" s="97">
        <v>1819.22</v>
      </c>
      <c r="G22" s="16"/>
      <c r="H22" s="16"/>
      <c r="I22" s="16"/>
      <c r="J22" s="16"/>
    </row>
    <row r="23" spans="1:10" ht="15.75" thickBot="1">
      <c r="A23" s="71"/>
      <c r="B23" s="69" t="s">
        <v>13</v>
      </c>
      <c r="C23" s="98" t="s">
        <v>202</v>
      </c>
      <c r="D23" s="99">
        <v>34763.39</v>
      </c>
      <c r="G23" s="16"/>
      <c r="H23" s="16"/>
      <c r="I23" s="16"/>
      <c r="J23" s="16"/>
    </row>
    <row r="24" spans="1:10" ht="15.75" thickBot="1">
      <c r="A24" s="64" t="s">
        <v>211</v>
      </c>
      <c r="B24" s="66" t="s">
        <v>287</v>
      </c>
      <c r="C24" s="95"/>
      <c r="D24" s="64"/>
      <c r="G24" s="16"/>
      <c r="H24" s="16"/>
      <c r="I24" s="16"/>
      <c r="J24" s="16"/>
    </row>
    <row r="25" spans="1:10" ht="15">
      <c r="A25" s="96"/>
      <c r="B25" s="68" t="s">
        <v>212</v>
      </c>
      <c r="C25" s="96" t="s">
        <v>202</v>
      </c>
      <c r="D25" s="97">
        <v>20483.8</v>
      </c>
      <c r="G25" s="16"/>
      <c r="H25" s="16"/>
      <c r="I25" s="16"/>
      <c r="J25" s="16"/>
    </row>
    <row r="26" spans="1:10" ht="15">
      <c r="A26" s="96"/>
      <c r="B26" s="68" t="s">
        <v>213</v>
      </c>
      <c r="C26" s="96" t="s">
        <v>202</v>
      </c>
      <c r="D26" s="97">
        <v>7926.89</v>
      </c>
      <c r="G26" s="16"/>
      <c r="H26" s="16"/>
      <c r="I26" s="16"/>
      <c r="J26" s="16"/>
    </row>
    <row r="27" spans="1:10" ht="15">
      <c r="A27" s="96"/>
      <c r="B27" s="68" t="s">
        <v>179</v>
      </c>
      <c r="C27" s="96" t="s">
        <v>202</v>
      </c>
      <c r="D27" s="67" t="s">
        <v>209</v>
      </c>
      <c r="G27" s="16"/>
      <c r="H27" s="16"/>
      <c r="I27" s="16"/>
      <c r="J27" s="16"/>
    </row>
    <row r="28" spans="1:10" ht="15">
      <c r="A28" s="96"/>
      <c r="B28" s="68" t="s">
        <v>288</v>
      </c>
      <c r="C28" s="96" t="s">
        <v>202</v>
      </c>
      <c r="D28" s="97">
        <v>2113.89</v>
      </c>
      <c r="G28" s="16"/>
      <c r="H28" s="16"/>
      <c r="I28" s="16"/>
      <c r="J28" s="16"/>
    </row>
    <row r="29" spans="1:10" ht="15">
      <c r="A29" s="96"/>
      <c r="B29" s="68" t="s">
        <v>289</v>
      </c>
      <c r="C29" s="96" t="s">
        <v>202</v>
      </c>
      <c r="D29" s="97">
        <v>168</v>
      </c>
      <c r="G29" s="16"/>
      <c r="H29" s="16"/>
      <c r="I29" s="16"/>
      <c r="J29" s="16"/>
    </row>
    <row r="30" spans="1:10" ht="15.75" thickBot="1">
      <c r="A30" s="71"/>
      <c r="B30" s="69" t="s">
        <v>13</v>
      </c>
      <c r="C30" s="98" t="s">
        <v>202</v>
      </c>
      <c r="D30" s="99">
        <v>30692.58</v>
      </c>
      <c r="G30" s="16"/>
      <c r="H30" s="16"/>
      <c r="I30" s="16"/>
      <c r="J30" s="16"/>
    </row>
    <row r="31" spans="1:10" ht="15.75" thickBot="1">
      <c r="A31" s="64" t="s">
        <v>216</v>
      </c>
      <c r="B31" s="66" t="s">
        <v>290</v>
      </c>
      <c r="C31" s="95"/>
      <c r="D31" s="64"/>
      <c r="G31" s="16"/>
      <c r="H31" s="16"/>
      <c r="I31" s="16"/>
      <c r="J31" s="16"/>
    </row>
    <row r="32" spans="1:10" ht="15">
      <c r="A32" s="96"/>
      <c r="B32" s="68" t="s">
        <v>214</v>
      </c>
      <c r="C32" s="96" t="s">
        <v>202</v>
      </c>
      <c r="D32" s="67" t="s">
        <v>209</v>
      </c>
      <c r="G32" s="16"/>
      <c r="H32" s="16"/>
      <c r="I32" s="16"/>
      <c r="J32" s="16"/>
    </row>
    <row r="33" spans="1:10" ht="15">
      <c r="A33" s="96"/>
      <c r="B33" s="68" t="s">
        <v>215</v>
      </c>
      <c r="C33" s="96" t="s">
        <v>202</v>
      </c>
      <c r="D33" s="67" t="s">
        <v>209</v>
      </c>
      <c r="G33" s="16"/>
      <c r="H33" s="16"/>
      <c r="I33" s="16"/>
      <c r="J33" s="16"/>
    </row>
    <row r="34" spans="1:10" ht="15.75" thickBot="1">
      <c r="A34" s="71"/>
      <c r="B34" s="69" t="s">
        <v>13</v>
      </c>
      <c r="C34" s="98" t="s">
        <v>202</v>
      </c>
      <c r="D34" s="70" t="s">
        <v>209</v>
      </c>
      <c r="G34" s="16"/>
      <c r="H34" s="16"/>
      <c r="I34" s="16"/>
      <c r="J34" s="16"/>
    </row>
    <row r="35" spans="1:10" ht="15.75" thickBot="1">
      <c r="A35" s="64" t="s">
        <v>218</v>
      </c>
      <c r="B35" s="66" t="s">
        <v>291</v>
      </c>
      <c r="C35" s="95"/>
      <c r="D35" s="64"/>
      <c r="G35" s="16"/>
      <c r="H35" s="16"/>
      <c r="I35" s="16"/>
      <c r="J35" s="16"/>
    </row>
    <row r="36" spans="1:10" ht="15">
      <c r="A36" s="96"/>
      <c r="B36" s="68" t="s">
        <v>209</v>
      </c>
      <c r="C36" s="96" t="s">
        <v>202</v>
      </c>
      <c r="D36" s="97">
        <v>1611.36</v>
      </c>
      <c r="G36" s="16"/>
      <c r="H36" s="16"/>
      <c r="I36" s="16"/>
      <c r="J36" s="16"/>
    </row>
    <row r="37" spans="1:10" ht="15.75" thickBot="1">
      <c r="A37" s="71"/>
      <c r="B37" s="69" t="s">
        <v>13</v>
      </c>
      <c r="C37" s="98" t="s">
        <v>202</v>
      </c>
      <c r="D37" s="99">
        <v>1611.36</v>
      </c>
      <c r="G37" s="16"/>
      <c r="H37" s="16"/>
      <c r="I37" s="16"/>
      <c r="J37" s="16"/>
    </row>
    <row r="38" spans="1:10" ht="15.75" thickBot="1">
      <c r="A38" s="64" t="s">
        <v>220</v>
      </c>
      <c r="B38" s="66" t="s">
        <v>292</v>
      </c>
      <c r="C38" s="95"/>
      <c r="D38" s="64"/>
      <c r="G38" s="16"/>
      <c r="H38" s="16"/>
      <c r="I38" s="16"/>
      <c r="J38" s="16"/>
    </row>
    <row r="39" spans="1:10" ht="15">
      <c r="A39" s="96"/>
      <c r="B39" s="68" t="s">
        <v>219</v>
      </c>
      <c r="C39" s="96" t="s">
        <v>202</v>
      </c>
      <c r="D39" s="97">
        <v>6099.03</v>
      </c>
      <c r="G39" s="16"/>
      <c r="H39" s="16"/>
      <c r="I39" s="16"/>
      <c r="J39" s="16"/>
    </row>
    <row r="40" spans="1:10" ht="15">
      <c r="A40" s="96"/>
      <c r="B40" s="68" t="s">
        <v>221</v>
      </c>
      <c r="C40" s="96" t="s">
        <v>202</v>
      </c>
      <c r="D40" s="97">
        <v>2199.03</v>
      </c>
      <c r="G40" s="16"/>
      <c r="H40" s="16"/>
      <c r="I40" s="16"/>
      <c r="J40" s="16"/>
    </row>
    <row r="41" spans="1:10" ht="15.75" thickBot="1">
      <c r="A41" s="71"/>
      <c r="B41" s="69" t="s">
        <v>13</v>
      </c>
      <c r="C41" s="98" t="s">
        <v>202</v>
      </c>
      <c r="D41" s="99">
        <v>8298.06</v>
      </c>
      <c r="G41" s="16"/>
      <c r="H41" s="16"/>
      <c r="I41" s="16"/>
      <c r="J41" s="16"/>
    </row>
    <row r="42" spans="1:10" ht="15.75" thickBot="1">
      <c r="A42" s="64" t="s">
        <v>222</v>
      </c>
      <c r="B42" s="66" t="s">
        <v>167</v>
      </c>
      <c r="C42" s="95"/>
      <c r="D42" s="64"/>
      <c r="G42" s="16"/>
      <c r="H42" s="16"/>
      <c r="I42" s="16"/>
      <c r="J42" s="16"/>
    </row>
    <row r="43" spans="1:10" ht="15">
      <c r="A43" s="96"/>
      <c r="B43" s="68" t="s">
        <v>209</v>
      </c>
      <c r="C43" s="96" t="s">
        <v>202</v>
      </c>
      <c r="D43" s="97">
        <v>21609.39</v>
      </c>
      <c r="G43" s="16"/>
      <c r="H43" s="16"/>
      <c r="I43" s="16"/>
      <c r="J43" s="16"/>
    </row>
    <row r="44" spans="1:10" ht="15.75" thickBot="1">
      <c r="A44" s="71"/>
      <c r="B44" s="69" t="s">
        <v>13</v>
      </c>
      <c r="C44" s="98" t="s">
        <v>202</v>
      </c>
      <c r="D44" s="99">
        <v>21609.39</v>
      </c>
      <c r="G44" s="16"/>
      <c r="H44" s="16"/>
      <c r="I44" s="16"/>
      <c r="J44" s="16"/>
    </row>
    <row r="45" spans="1:10" ht="15.75" thickBot="1">
      <c r="A45" s="64" t="s">
        <v>223</v>
      </c>
      <c r="B45" s="66" t="s">
        <v>293</v>
      </c>
      <c r="C45" s="95"/>
      <c r="D45" s="64"/>
      <c r="G45" s="16"/>
      <c r="H45" s="16"/>
      <c r="I45" s="16"/>
      <c r="J45" s="16"/>
    </row>
    <row r="46" spans="1:10" ht="15">
      <c r="A46" s="96"/>
      <c r="B46" s="68" t="s">
        <v>209</v>
      </c>
      <c r="C46" s="96" t="s">
        <v>202</v>
      </c>
      <c r="D46" s="67" t="s">
        <v>209</v>
      </c>
      <c r="G46" s="16"/>
      <c r="H46" s="16"/>
      <c r="I46" s="16"/>
      <c r="J46" s="16"/>
    </row>
    <row r="47" spans="1:10" ht="15.75" thickBot="1">
      <c r="A47" s="71"/>
      <c r="B47" s="69" t="s">
        <v>13</v>
      </c>
      <c r="C47" s="98" t="s">
        <v>202</v>
      </c>
      <c r="D47" s="70" t="s">
        <v>209</v>
      </c>
      <c r="G47" s="16"/>
      <c r="H47" s="16"/>
      <c r="I47" s="16"/>
      <c r="J47" s="16"/>
    </row>
    <row r="48" spans="1:10" ht="15.75" thickBot="1">
      <c r="A48" s="64" t="s">
        <v>223</v>
      </c>
      <c r="B48" s="66" t="s">
        <v>226</v>
      </c>
      <c r="C48" s="74" t="s">
        <v>202</v>
      </c>
      <c r="D48" s="90">
        <v>126923.82</v>
      </c>
      <c r="G48" s="16"/>
      <c r="H48" s="16"/>
      <c r="I48" s="16"/>
      <c r="J48" s="16"/>
    </row>
    <row r="49" spans="1:10" ht="15.75" thickBot="1">
      <c r="A49" s="71" t="s">
        <v>224</v>
      </c>
      <c r="B49" s="72" t="s">
        <v>276</v>
      </c>
      <c r="C49" s="73" t="s">
        <v>202</v>
      </c>
      <c r="D49" s="91">
        <f>D48*1%</f>
        <v>1269.2382</v>
      </c>
      <c r="G49" s="16"/>
      <c r="H49" s="16"/>
      <c r="I49" s="16"/>
      <c r="J49" s="16"/>
    </row>
    <row r="50" spans="1:10" ht="15.75" thickBot="1">
      <c r="A50" s="64" t="s">
        <v>225</v>
      </c>
      <c r="B50" s="66" t="s">
        <v>217</v>
      </c>
      <c r="C50" s="74" t="s">
        <v>202</v>
      </c>
      <c r="D50" s="90">
        <f>D48+D49</f>
        <v>128193.05820000001</v>
      </c>
      <c r="G50" s="16"/>
      <c r="H50" s="16"/>
      <c r="I50" s="16"/>
      <c r="J50" s="16"/>
    </row>
    <row r="51" spans="1:10" ht="15.75" thickBot="1">
      <c r="A51" s="71" t="s">
        <v>227</v>
      </c>
      <c r="B51" s="72" t="s">
        <v>295</v>
      </c>
      <c r="C51" s="73" t="s">
        <v>202</v>
      </c>
      <c r="D51" s="91">
        <v>1372.16</v>
      </c>
      <c r="G51" s="16"/>
      <c r="H51" s="16"/>
      <c r="I51" s="16"/>
      <c r="J51" s="16"/>
    </row>
    <row r="52" spans="1:10" ht="15.75" thickBot="1">
      <c r="A52" s="64" t="s">
        <v>228</v>
      </c>
      <c r="B52" s="66" t="s">
        <v>229</v>
      </c>
      <c r="C52" s="74" t="s">
        <v>202</v>
      </c>
      <c r="D52" s="90">
        <f>D50+D51</f>
        <v>129565.21820000002</v>
      </c>
      <c r="G52" s="16"/>
      <c r="H52" s="16"/>
      <c r="I52" s="16"/>
      <c r="J52" s="16"/>
    </row>
    <row r="53" spans="1:10" ht="15">
      <c r="A53" s="101"/>
      <c r="B53" s="102" t="s">
        <v>297</v>
      </c>
      <c r="C53" s="101"/>
      <c r="D53" s="101"/>
      <c r="G53" s="16"/>
      <c r="H53" s="16"/>
      <c r="I53" s="16"/>
      <c r="J53" s="16"/>
    </row>
    <row r="54" spans="1:10" ht="15">
      <c r="A54" s="101"/>
      <c r="B54" s="75" t="s">
        <v>230</v>
      </c>
      <c r="C54" s="103"/>
      <c r="D54" s="76" t="s">
        <v>405</v>
      </c>
      <c r="G54" s="16"/>
      <c r="H54" s="16"/>
      <c r="I54" s="16"/>
      <c r="J54" s="16"/>
    </row>
    <row r="55" spans="1:10" ht="15">
      <c r="A55" s="101"/>
      <c r="B55" s="75" t="s">
        <v>231</v>
      </c>
      <c r="C55" s="103"/>
      <c r="D55" s="76" t="s">
        <v>406</v>
      </c>
      <c r="G55" s="16"/>
      <c r="H55" s="16"/>
      <c r="I55" s="16"/>
      <c r="J55" s="16"/>
    </row>
    <row r="56" spans="1:10" ht="15">
      <c r="A56" s="101"/>
      <c r="B56" s="75" t="s">
        <v>275</v>
      </c>
      <c r="C56" s="103"/>
      <c r="D56" s="80">
        <f>D52-D55</f>
        <v>39337.32820000002</v>
      </c>
      <c r="G56" s="16"/>
      <c r="H56" s="16"/>
      <c r="I56" s="16"/>
      <c r="J56" s="16"/>
    </row>
    <row r="57" spans="1:10" ht="15">
      <c r="A57" s="101"/>
      <c r="B57" s="77" t="s">
        <v>232</v>
      </c>
      <c r="C57" s="77"/>
      <c r="D57" s="105" t="s">
        <v>233</v>
      </c>
      <c r="G57" s="16"/>
      <c r="H57" s="16"/>
      <c r="I57" s="16"/>
      <c r="J57" s="16"/>
    </row>
    <row r="58" spans="1:10" ht="15">
      <c r="A58" s="101"/>
      <c r="B58" s="3"/>
      <c r="C58" s="101"/>
      <c r="D58" s="101"/>
      <c r="G58" s="16"/>
      <c r="H58" s="16"/>
      <c r="I58" s="16"/>
      <c r="J58" s="16"/>
    </row>
    <row r="59" spans="1:10" ht="15">
      <c r="A59" s="101"/>
      <c r="B59" s="3"/>
      <c r="C59" s="101"/>
      <c r="D59" s="101"/>
      <c r="G59" s="16"/>
      <c r="H59" s="16"/>
      <c r="I59" s="16"/>
      <c r="J59" s="16"/>
    </row>
    <row r="60" spans="1:10" ht="15">
      <c r="A60" s="101"/>
      <c r="B60" s="3"/>
      <c r="C60" s="101"/>
      <c r="D60" s="101"/>
      <c r="G60" s="16"/>
      <c r="H60" s="16"/>
      <c r="I60" s="16"/>
      <c r="J60" s="16"/>
    </row>
    <row r="61" spans="1:10" ht="15">
      <c r="A61" s="101"/>
      <c r="B61" s="3"/>
      <c r="C61" s="101"/>
      <c r="D61" s="101"/>
      <c r="G61" s="16"/>
      <c r="H61" s="16"/>
      <c r="I61" s="16"/>
      <c r="J61" s="16"/>
    </row>
    <row r="62" spans="1:10" ht="15">
      <c r="A62" s="101"/>
      <c r="B62" s="3"/>
      <c r="C62" s="101"/>
      <c r="D62" s="101"/>
      <c r="G62" s="16"/>
      <c r="H62" s="16"/>
      <c r="I62" s="16"/>
      <c r="J62" s="16"/>
    </row>
    <row r="63" spans="1:10" ht="15">
      <c r="A63" s="101"/>
      <c r="B63" s="3"/>
      <c r="C63" s="101"/>
      <c r="D63" s="101"/>
      <c r="G63" s="16"/>
      <c r="H63" s="16"/>
      <c r="I63" s="16"/>
      <c r="J63" s="16"/>
    </row>
    <row r="64" spans="1:10" ht="15">
      <c r="A64" s="101"/>
      <c r="B64" s="3"/>
      <c r="C64" s="101"/>
      <c r="D64" s="101"/>
      <c r="G64" s="16"/>
      <c r="H64" s="16"/>
      <c r="I64" s="16"/>
      <c r="J64" s="16"/>
    </row>
    <row r="65" spans="1:10" ht="15">
      <c r="A65" s="101"/>
      <c r="B65" s="3"/>
      <c r="C65" s="101"/>
      <c r="D65" s="101"/>
      <c r="G65" s="16"/>
      <c r="H65" s="16"/>
      <c r="I65" s="16"/>
      <c r="J65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28125" style="0" customWidth="1"/>
    <col min="3" max="3" width="14.28125" style="10" customWidth="1"/>
    <col min="4" max="4" width="29.57421875" style="16" customWidth="1"/>
    <col min="5" max="5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259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9" ht="26.25" thickBot="1">
      <c r="A8" s="64" t="s">
        <v>196</v>
      </c>
      <c r="B8" s="65" t="s">
        <v>197</v>
      </c>
      <c r="C8" s="65" t="s">
        <v>198</v>
      </c>
      <c r="D8" s="64" t="s">
        <v>199</v>
      </c>
      <c r="F8" s="16"/>
      <c r="G8" s="16"/>
      <c r="H8" s="16"/>
      <c r="I8" s="16"/>
    </row>
    <row r="9" spans="1:9" ht="15.75" thickBot="1">
      <c r="A9" s="64" t="s">
        <v>200</v>
      </c>
      <c r="B9" s="66" t="s">
        <v>281</v>
      </c>
      <c r="C9" s="95"/>
      <c r="D9" s="64"/>
      <c r="F9" s="16"/>
      <c r="G9" s="16"/>
      <c r="H9" s="16"/>
      <c r="I9" s="16"/>
    </row>
    <row r="10" spans="1:9" ht="15">
      <c r="A10" s="96"/>
      <c r="B10" s="68" t="s">
        <v>201</v>
      </c>
      <c r="C10" s="96" t="s">
        <v>202</v>
      </c>
      <c r="D10" s="97">
        <v>10333.57</v>
      </c>
      <c r="F10" s="16"/>
      <c r="G10" s="16"/>
      <c r="H10" s="16"/>
      <c r="I10" s="16"/>
    </row>
    <row r="11" spans="1:9" ht="15">
      <c r="A11" s="96"/>
      <c r="B11" s="68" t="s">
        <v>282</v>
      </c>
      <c r="C11" s="96" t="s">
        <v>202</v>
      </c>
      <c r="D11" s="97">
        <v>2773.36</v>
      </c>
      <c r="F11" s="16"/>
      <c r="G11" s="16"/>
      <c r="H11" s="16"/>
      <c r="I11" s="16"/>
    </row>
    <row r="12" spans="1:9" ht="15">
      <c r="A12" s="96"/>
      <c r="B12" s="68" t="s">
        <v>203</v>
      </c>
      <c r="C12" s="96" t="s">
        <v>202</v>
      </c>
      <c r="D12" s="67" t="s">
        <v>209</v>
      </c>
      <c r="F12" s="16"/>
      <c r="G12" s="16"/>
      <c r="H12" s="16"/>
      <c r="I12" s="16"/>
    </row>
    <row r="13" spans="1:9" ht="15">
      <c r="A13" s="96"/>
      <c r="B13" s="68" t="s">
        <v>204</v>
      </c>
      <c r="C13" s="96" t="s">
        <v>202</v>
      </c>
      <c r="D13" s="97">
        <v>2804.76</v>
      </c>
      <c r="F13" s="16"/>
      <c r="G13" s="16"/>
      <c r="H13" s="16"/>
      <c r="I13" s="16"/>
    </row>
    <row r="14" spans="1:9" ht="15">
      <c r="A14" s="96"/>
      <c r="B14" s="68" t="s">
        <v>205</v>
      </c>
      <c r="C14" s="96" t="s">
        <v>202</v>
      </c>
      <c r="D14" s="97">
        <v>6971.28</v>
      </c>
      <c r="F14" s="16"/>
      <c r="G14" s="16"/>
      <c r="H14" s="16"/>
      <c r="I14" s="16"/>
    </row>
    <row r="15" spans="1:9" ht="26.25">
      <c r="A15" s="96"/>
      <c r="B15" s="68" t="s">
        <v>283</v>
      </c>
      <c r="C15" s="96" t="s">
        <v>202</v>
      </c>
      <c r="D15" s="97">
        <v>339.72</v>
      </c>
      <c r="F15" s="16"/>
      <c r="G15" s="16"/>
      <c r="H15" s="16"/>
      <c r="I15" s="16"/>
    </row>
    <row r="16" spans="1:9" ht="15">
      <c r="A16" s="96"/>
      <c r="B16" s="68" t="s">
        <v>284</v>
      </c>
      <c r="C16" s="96" t="s">
        <v>202</v>
      </c>
      <c r="D16" s="97">
        <v>5338.11</v>
      </c>
      <c r="F16" s="16"/>
      <c r="G16" s="16"/>
      <c r="H16" s="16"/>
      <c r="I16" s="16"/>
    </row>
    <row r="17" spans="1:9" ht="15.75" thickBot="1">
      <c r="A17" s="71"/>
      <c r="B17" s="69" t="s">
        <v>13</v>
      </c>
      <c r="C17" s="98" t="s">
        <v>202</v>
      </c>
      <c r="D17" s="99">
        <v>28560.81</v>
      </c>
      <c r="F17" s="16"/>
      <c r="G17" s="16"/>
      <c r="H17" s="16"/>
      <c r="I17" s="16"/>
    </row>
    <row r="18" spans="1:9" ht="15.75" thickBot="1">
      <c r="A18" s="64" t="s">
        <v>206</v>
      </c>
      <c r="B18" s="66" t="s">
        <v>285</v>
      </c>
      <c r="C18" s="95"/>
      <c r="D18" s="64"/>
      <c r="F18" s="16"/>
      <c r="G18" s="16"/>
      <c r="H18" s="16"/>
      <c r="I18" s="16"/>
    </row>
    <row r="19" spans="1:9" ht="15">
      <c r="A19" s="96"/>
      <c r="B19" s="68" t="s">
        <v>207</v>
      </c>
      <c r="C19" s="96" t="s">
        <v>202</v>
      </c>
      <c r="D19" s="97">
        <v>25603.68</v>
      </c>
      <c r="F19" s="16"/>
      <c r="G19" s="16"/>
      <c r="H19" s="16"/>
      <c r="I19" s="16"/>
    </row>
    <row r="20" spans="1:9" ht="15">
      <c r="A20" s="96"/>
      <c r="B20" s="68" t="s">
        <v>208</v>
      </c>
      <c r="C20" s="96" t="s">
        <v>202</v>
      </c>
      <c r="D20" s="97">
        <v>1601.81</v>
      </c>
      <c r="F20" s="16"/>
      <c r="G20" s="16"/>
      <c r="H20" s="16"/>
      <c r="I20" s="16"/>
    </row>
    <row r="21" spans="1:9" ht="15">
      <c r="A21" s="96"/>
      <c r="B21" s="68" t="s">
        <v>210</v>
      </c>
      <c r="C21" s="96" t="s">
        <v>202</v>
      </c>
      <c r="D21" s="67" t="s">
        <v>209</v>
      </c>
      <c r="F21" s="16"/>
      <c r="G21" s="16"/>
      <c r="H21" s="16"/>
      <c r="I21" s="16"/>
    </row>
    <row r="22" spans="1:9" ht="15">
      <c r="A22" s="96"/>
      <c r="B22" s="68" t="s">
        <v>286</v>
      </c>
      <c r="C22" s="96" t="s">
        <v>202</v>
      </c>
      <c r="D22" s="97">
        <v>1873.87</v>
      </c>
      <c r="F22" s="16"/>
      <c r="G22" s="16"/>
      <c r="H22" s="16"/>
      <c r="I22" s="16"/>
    </row>
    <row r="23" spans="1:9" ht="15.75" thickBot="1">
      <c r="A23" s="71"/>
      <c r="B23" s="69" t="s">
        <v>13</v>
      </c>
      <c r="C23" s="98" t="s">
        <v>202</v>
      </c>
      <c r="D23" s="99">
        <v>29079.36</v>
      </c>
      <c r="F23" s="16"/>
      <c r="G23" s="16"/>
      <c r="H23" s="16"/>
      <c r="I23" s="16"/>
    </row>
    <row r="24" spans="1:9" ht="15.75" thickBot="1">
      <c r="A24" s="64" t="s">
        <v>211</v>
      </c>
      <c r="B24" s="66" t="s">
        <v>287</v>
      </c>
      <c r="C24" s="95"/>
      <c r="D24" s="64"/>
      <c r="F24" s="16"/>
      <c r="G24" s="16"/>
      <c r="H24" s="16"/>
      <c r="I24" s="16"/>
    </row>
    <row r="25" spans="1:9" ht="15">
      <c r="A25" s="96"/>
      <c r="B25" s="68" t="s">
        <v>212</v>
      </c>
      <c r="C25" s="96" t="s">
        <v>202</v>
      </c>
      <c r="D25" s="97">
        <v>15021.3</v>
      </c>
      <c r="F25" s="16"/>
      <c r="G25" s="16"/>
      <c r="H25" s="16"/>
      <c r="I25" s="16"/>
    </row>
    <row r="26" spans="1:9" ht="15">
      <c r="A26" s="96"/>
      <c r="B26" s="68" t="s">
        <v>213</v>
      </c>
      <c r="C26" s="96" t="s">
        <v>202</v>
      </c>
      <c r="D26" s="97">
        <v>6975.66</v>
      </c>
      <c r="F26" s="16"/>
      <c r="G26" s="16"/>
      <c r="H26" s="16"/>
      <c r="I26" s="16"/>
    </row>
    <row r="27" spans="1:9" ht="15">
      <c r="A27" s="96"/>
      <c r="B27" s="68" t="s">
        <v>179</v>
      </c>
      <c r="C27" s="96" t="s">
        <v>202</v>
      </c>
      <c r="D27" s="67" t="s">
        <v>209</v>
      </c>
      <c r="F27" s="16"/>
      <c r="G27" s="16"/>
      <c r="H27" s="16"/>
      <c r="I27" s="16"/>
    </row>
    <row r="28" spans="1:9" ht="15">
      <c r="A28" s="96"/>
      <c r="B28" s="68" t="s">
        <v>288</v>
      </c>
      <c r="C28" s="96" t="s">
        <v>202</v>
      </c>
      <c r="D28" s="97">
        <v>2177.4</v>
      </c>
      <c r="F28" s="16"/>
      <c r="G28" s="16"/>
      <c r="H28" s="16"/>
      <c r="I28" s="16"/>
    </row>
    <row r="29" spans="1:9" ht="15">
      <c r="A29" s="96"/>
      <c r="B29" s="68" t="s">
        <v>289</v>
      </c>
      <c r="C29" s="96" t="s">
        <v>202</v>
      </c>
      <c r="D29" s="97">
        <v>262.08</v>
      </c>
      <c r="F29" s="16"/>
      <c r="G29" s="16"/>
      <c r="H29" s="16"/>
      <c r="I29" s="16"/>
    </row>
    <row r="30" spans="1:9" ht="15.75" thickBot="1">
      <c r="A30" s="71"/>
      <c r="B30" s="69" t="s">
        <v>13</v>
      </c>
      <c r="C30" s="98" t="s">
        <v>202</v>
      </c>
      <c r="D30" s="99">
        <v>24436.44</v>
      </c>
      <c r="F30" s="16"/>
      <c r="G30" s="16"/>
      <c r="H30" s="16"/>
      <c r="I30" s="16"/>
    </row>
    <row r="31" spans="1:9" ht="15.75" thickBot="1">
      <c r="A31" s="64" t="s">
        <v>216</v>
      </c>
      <c r="B31" s="66" t="s">
        <v>290</v>
      </c>
      <c r="C31" s="95"/>
      <c r="D31" s="64"/>
      <c r="F31" s="16"/>
      <c r="G31" s="16"/>
      <c r="H31" s="16"/>
      <c r="I31" s="16"/>
    </row>
    <row r="32" spans="1:9" ht="15">
      <c r="A32" s="96"/>
      <c r="B32" s="68" t="s">
        <v>214</v>
      </c>
      <c r="C32" s="96" t="s">
        <v>202</v>
      </c>
      <c r="D32" s="67" t="s">
        <v>209</v>
      </c>
      <c r="F32" s="16"/>
      <c r="G32" s="16"/>
      <c r="H32" s="16"/>
      <c r="I32" s="16"/>
    </row>
    <row r="33" spans="1:9" ht="15">
      <c r="A33" s="96"/>
      <c r="B33" s="68" t="s">
        <v>215</v>
      </c>
      <c r="C33" s="96" t="s">
        <v>202</v>
      </c>
      <c r="D33" s="67" t="s">
        <v>209</v>
      </c>
      <c r="F33" s="16"/>
      <c r="G33" s="16"/>
      <c r="H33" s="16"/>
      <c r="I33" s="16"/>
    </row>
    <row r="34" spans="1:9" ht="15.75" thickBot="1">
      <c r="A34" s="71"/>
      <c r="B34" s="69" t="s">
        <v>13</v>
      </c>
      <c r="C34" s="98" t="s">
        <v>202</v>
      </c>
      <c r="D34" s="70" t="s">
        <v>209</v>
      </c>
      <c r="F34" s="16"/>
      <c r="G34" s="16"/>
      <c r="H34" s="16"/>
      <c r="I34" s="16"/>
    </row>
    <row r="35" spans="1:9" ht="15.75" thickBot="1">
      <c r="A35" s="64" t="s">
        <v>218</v>
      </c>
      <c r="B35" s="66" t="s">
        <v>291</v>
      </c>
      <c r="C35" s="95"/>
      <c r="D35" s="64"/>
      <c r="F35" s="16"/>
      <c r="G35" s="16"/>
      <c r="H35" s="16"/>
      <c r="I35" s="16"/>
    </row>
    <row r="36" spans="1:9" ht="15">
      <c r="A36" s="96"/>
      <c r="B36" s="68" t="s">
        <v>209</v>
      </c>
      <c r="C36" s="96" t="s">
        <v>202</v>
      </c>
      <c r="D36" s="97">
        <v>2214.36</v>
      </c>
      <c r="F36" s="16"/>
      <c r="G36" s="16"/>
      <c r="H36" s="16"/>
      <c r="I36" s="16"/>
    </row>
    <row r="37" spans="1:9" ht="15.75" thickBot="1">
      <c r="A37" s="71"/>
      <c r="B37" s="69" t="s">
        <v>13</v>
      </c>
      <c r="C37" s="98" t="s">
        <v>202</v>
      </c>
      <c r="D37" s="99">
        <v>2214.36</v>
      </c>
      <c r="F37" s="16"/>
      <c r="G37" s="16"/>
      <c r="H37" s="16"/>
      <c r="I37" s="16"/>
    </row>
    <row r="38" spans="1:9" ht="15.75" thickBot="1">
      <c r="A38" s="64" t="s">
        <v>220</v>
      </c>
      <c r="B38" s="66" t="s">
        <v>292</v>
      </c>
      <c r="C38" s="95"/>
      <c r="D38" s="64"/>
      <c r="F38" s="16"/>
      <c r="G38" s="16"/>
      <c r="H38" s="16"/>
      <c r="I38" s="16"/>
    </row>
    <row r="39" spans="1:9" ht="15">
      <c r="A39" s="96"/>
      <c r="B39" s="68" t="s">
        <v>219</v>
      </c>
      <c r="C39" s="96" t="s">
        <v>202</v>
      </c>
      <c r="D39" s="97">
        <v>6282.26</v>
      </c>
      <c r="F39" s="16"/>
      <c r="G39" s="16"/>
      <c r="H39" s="16"/>
      <c r="I39" s="16"/>
    </row>
    <row r="40" spans="1:9" ht="15">
      <c r="A40" s="96"/>
      <c r="B40" s="68" t="s">
        <v>221</v>
      </c>
      <c r="C40" s="96" t="s">
        <v>202</v>
      </c>
      <c r="D40" s="97">
        <v>2265.1</v>
      </c>
      <c r="F40" s="16"/>
      <c r="G40" s="16"/>
      <c r="H40" s="16"/>
      <c r="I40" s="16"/>
    </row>
    <row r="41" spans="1:9" ht="15.75" thickBot="1">
      <c r="A41" s="71"/>
      <c r="B41" s="69" t="s">
        <v>13</v>
      </c>
      <c r="C41" s="98" t="s">
        <v>202</v>
      </c>
      <c r="D41" s="99">
        <v>8547.36</v>
      </c>
      <c r="F41" s="16"/>
      <c r="G41" s="16"/>
      <c r="H41" s="16"/>
      <c r="I41" s="16"/>
    </row>
    <row r="42" spans="1:9" ht="15.75" thickBot="1">
      <c r="A42" s="64" t="s">
        <v>222</v>
      </c>
      <c r="B42" s="66" t="s">
        <v>167</v>
      </c>
      <c r="C42" s="95"/>
      <c r="D42" s="64"/>
      <c r="F42" s="16"/>
      <c r="G42" s="16"/>
      <c r="H42" s="16"/>
      <c r="I42" s="16"/>
    </row>
    <row r="43" spans="1:9" ht="15">
      <c r="A43" s="96"/>
      <c r="B43" s="68" t="s">
        <v>209</v>
      </c>
      <c r="C43" s="96" t="s">
        <v>202</v>
      </c>
      <c r="D43" s="97">
        <v>22258.6</v>
      </c>
      <c r="F43" s="16"/>
      <c r="G43" s="16"/>
      <c r="H43" s="16"/>
      <c r="I43" s="16"/>
    </row>
    <row r="44" spans="1:9" ht="15.75" thickBot="1">
      <c r="A44" s="71"/>
      <c r="B44" s="69" t="s">
        <v>13</v>
      </c>
      <c r="C44" s="98" t="s">
        <v>202</v>
      </c>
      <c r="D44" s="99">
        <v>22258.6</v>
      </c>
      <c r="F44" s="16"/>
      <c r="G44" s="16"/>
      <c r="H44" s="16"/>
      <c r="I44" s="16"/>
    </row>
    <row r="45" spans="1:9" ht="15.75" thickBot="1">
      <c r="A45" s="64" t="s">
        <v>223</v>
      </c>
      <c r="B45" s="66" t="s">
        <v>293</v>
      </c>
      <c r="C45" s="95"/>
      <c r="D45" s="64"/>
      <c r="F45" s="16"/>
      <c r="G45" s="16"/>
      <c r="H45" s="16"/>
      <c r="I45" s="16"/>
    </row>
    <row r="46" spans="1:9" ht="15">
      <c r="A46" s="96"/>
      <c r="B46" s="68" t="s">
        <v>209</v>
      </c>
      <c r="C46" s="96" t="s">
        <v>202</v>
      </c>
      <c r="D46" s="67" t="s">
        <v>209</v>
      </c>
      <c r="F46" s="16"/>
      <c r="G46" s="16"/>
      <c r="H46" s="16"/>
      <c r="I46" s="16"/>
    </row>
    <row r="47" spans="1:9" ht="15.75" thickBot="1">
      <c r="A47" s="71"/>
      <c r="B47" s="69" t="s">
        <v>13</v>
      </c>
      <c r="C47" s="98" t="s">
        <v>202</v>
      </c>
      <c r="D47" s="70" t="s">
        <v>209</v>
      </c>
      <c r="F47" s="16"/>
      <c r="G47" s="16"/>
      <c r="H47" s="16"/>
      <c r="I47" s="16"/>
    </row>
    <row r="48" spans="1:9" ht="15.75" thickBot="1">
      <c r="A48" s="64" t="s">
        <v>223</v>
      </c>
      <c r="B48" s="66" t="s">
        <v>226</v>
      </c>
      <c r="C48" s="74" t="s">
        <v>202</v>
      </c>
      <c r="D48" s="90">
        <v>115096.94</v>
      </c>
      <c r="F48" s="16"/>
      <c r="G48" s="16"/>
      <c r="H48" s="16"/>
      <c r="I48" s="16"/>
    </row>
    <row r="49" spans="1:9" ht="15.75" thickBot="1">
      <c r="A49" s="71" t="s">
        <v>224</v>
      </c>
      <c r="B49" s="72" t="s">
        <v>270</v>
      </c>
      <c r="C49" s="73" t="s">
        <v>202</v>
      </c>
      <c r="D49" s="91">
        <v>6905.82</v>
      </c>
      <c r="F49" s="16"/>
      <c r="G49" s="16"/>
      <c r="H49" s="16"/>
      <c r="I49" s="16"/>
    </row>
    <row r="50" spans="1:9" ht="15.75" thickBot="1">
      <c r="A50" s="64" t="s">
        <v>225</v>
      </c>
      <c r="B50" s="66" t="s">
        <v>217</v>
      </c>
      <c r="C50" s="74" t="s">
        <v>202</v>
      </c>
      <c r="D50" s="90">
        <v>122002.75</v>
      </c>
      <c r="F50" s="16"/>
      <c r="G50" s="16"/>
      <c r="H50" s="16"/>
      <c r="I50" s="16"/>
    </row>
    <row r="51" spans="1:9" ht="15.75" thickBot="1">
      <c r="A51" s="71" t="s">
        <v>227</v>
      </c>
      <c r="B51" s="72" t="s">
        <v>295</v>
      </c>
      <c r="C51" s="73" t="s">
        <v>202</v>
      </c>
      <c r="D51" s="91">
        <v>1413.39</v>
      </c>
      <c r="F51" s="16"/>
      <c r="G51" s="16"/>
      <c r="H51" s="16"/>
      <c r="I51" s="16"/>
    </row>
    <row r="52" spans="1:9" ht="15.75" thickBot="1">
      <c r="A52" s="64" t="s">
        <v>228</v>
      </c>
      <c r="B52" s="66" t="s">
        <v>229</v>
      </c>
      <c r="C52" s="74" t="s">
        <v>202</v>
      </c>
      <c r="D52" s="90">
        <v>123416.14</v>
      </c>
      <c r="F52" s="16"/>
      <c r="G52" s="16"/>
      <c r="H52" s="16"/>
      <c r="I52" s="16"/>
    </row>
    <row r="53" spans="1:9" ht="15">
      <c r="A53" s="101"/>
      <c r="B53" s="102" t="s">
        <v>297</v>
      </c>
      <c r="C53" s="101"/>
      <c r="D53" s="101"/>
      <c r="F53" s="16"/>
      <c r="G53" s="16"/>
      <c r="H53" s="16"/>
      <c r="I53" s="16"/>
    </row>
    <row r="54" spans="1:9" ht="15">
      <c r="A54" s="101"/>
      <c r="B54" s="75" t="s">
        <v>230</v>
      </c>
      <c r="C54" s="103"/>
      <c r="D54" s="76" t="s">
        <v>402</v>
      </c>
      <c r="F54" s="16"/>
      <c r="G54" s="16"/>
      <c r="H54" s="16"/>
      <c r="I54" s="16"/>
    </row>
    <row r="55" spans="1:9" ht="15">
      <c r="A55" s="101"/>
      <c r="B55" s="75" t="s">
        <v>231</v>
      </c>
      <c r="C55" s="103"/>
      <c r="D55" s="76" t="s">
        <v>403</v>
      </c>
      <c r="F55" s="16"/>
      <c r="G55" s="16"/>
      <c r="H55" s="16"/>
      <c r="I55" s="16"/>
    </row>
    <row r="56" spans="1:9" ht="15">
      <c r="A56" s="101"/>
      <c r="B56" s="75" t="s">
        <v>300</v>
      </c>
      <c r="C56" s="103"/>
      <c r="D56" s="76">
        <v>258.41</v>
      </c>
      <c r="F56" s="16"/>
      <c r="G56" s="16"/>
      <c r="H56" s="16"/>
      <c r="I56" s="16"/>
    </row>
    <row r="57" spans="1:9" ht="15">
      <c r="A57" s="101"/>
      <c r="B57" s="75" t="s">
        <v>404</v>
      </c>
      <c r="C57" s="103"/>
      <c r="D57" s="80">
        <f>D52-D55-D56</f>
        <v>10249.989999999994</v>
      </c>
      <c r="F57" s="16"/>
      <c r="G57" s="16"/>
      <c r="H57" s="16"/>
      <c r="I57" s="16"/>
    </row>
    <row r="58" spans="1:9" ht="15">
      <c r="A58" s="101"/>
      <c r="B58" s="77" t="s">
        <v>232</v>
      </c>
      <c r="C58" s="77"/>
      <c r="D58" s="105" t="s">
        <v>233</v>
      </c>
      <c r="F58" s="16"/>
      <c r="G58" s="16"/>
      <c r="H58" s="16"/>
      <c r="I58" s="16"/>
    </row>
    <row r="59" spans="1:9" ht="15">
      <c r="A59" s="101"/>
      <c r="B59" s="3"/>
      <c r="C59" s="101"/>
      <c r="D59" s="101"/>
      <c r="F59" s="16"/>
      <c r="G59" s="16"/>
      <c r="H59" s="16"/>
      <c r="I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K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57421875" style="0" customWidth="1"/>
    <col min="3" max="3" width="14.140625" style="10" customWidth="1"/>
    <col min="4" max="4" width="29.57421875" style="16" customWidth="1"/>
    <col min="5" max="7" width="9.140625" style="16" customWidth="1"/>
  </cols>
  <sheetData>
    <row r="1" ht="23.25" customHeight="1"/>
    <row r="2" spans="1:3" ht="15">
      <c r="A2" s="112" t="s">
        <v>129</v>
      </c>
      <c r="B2" s="112"/>
      <c r="C2" s="112"/>
    </row>
    <row r="4" spans="2:3" ht="15" hidden="1">
      <c r="B4" t="s">
        <v>149</v>
      </c>
      <c r="C4" s="10" t="s">
        <v>184</v>
      </c>
    </row>
    <row r="5" spans="1:4" ht="15.75">
      <c r="A5" s="62" t="s">
        <v>193</v>
      </c>
      <c r="B5" s="62"/>
      <c r="C5" s="62"/>
      <c r="D5" s="62"/>
    </row>
    <row r="6" spans="1:4" ht="15">
      <c r="A6" s="78" t="s">
        <v>260</v>
      </c>
      <c r="B6" s="78"/>
      <c r="C6" s="78"/>
      <c r="D6" s="78"/>
    </row>
    <row r="7" spans="1:4" ht="15">
      <c r="A7" s="63" t="s">
        <v>301</v>
      </c>
      <c r="B7" s="63"/>
      <c r="C7" s="63"/>
      <c r="D7" s="63"/>
    </row>
    <row r="8" spans="1:4" ht="15.75" thickBot="1">
      <c r="A8" s="79" t="s">
        <v>195</v>
      </c>
      <c r="B8" s="79"/>
      <c r="C8" s="79"/>
      <c r="D8" s="79"/>
    </row>
    <row r="9" spans="1:11" ht="26.25" thickBot="1">
      <c r="A9" s="64" t="s">
        <v>196</v>
      </c>
      <c r="B9" s="65" t="s">
        <v>197</v>
      </c>
      <c r="C9" s="65" t="s">
        <v>198</v>
      </c>
      <c r="D9" s="64" t="s">
        <v>199</v>
      </c>
      <c r="H9" s="16"/>
      <c r="I9" s="16"/>
      <c r="J9" s="16"/>
      <c r="K9" s="16"/>
    </row>
    <row r="10" spans="1:11" ht="15.75" thickBot="1">
      <c r="A10" s="64" t="s">
        <v>200</v>
      </c>
      <c r="B10" s="66" t="s">
        <v>281</v>
      </c>
      <c r="C10" s="95"/>
      <c r="D10" s="64"/>
      <c r="H10" s="16"/>
      <c r="I10" s="16"/>
      <c r="J10" s="16"/>
      <c r="K10" s="16"/>
    </row>
    <row r="11" spans="1:11" ht="15">
      <c r="A11" s="96"/>
      <c r="B11" s="68" t="s">
        <v>201</v>
      </c>
      <c r="C11" s="96" t="s">
        <v>202</v>
      </c>
      <c r="D11" s="97">
        <v>43342.39</v>
      </c>
      <c r="H11" s="16"/>
      <c r="I11" s="16"/>
      <c r="J11" s="16"/>
      <c r="K11" s="16"/>
    </row>
    <row r="12" spans="1:11" ht="15">
      <c r="A12" s="96"/>
      <c r="B12" s="68" t="s">
        <v>282</v>
      </c>
      <c r="C12" s="96" t="s">
        <v>202</v>
      </c>
      <c r="D12" s="97">
        <v>20021.77</v>
      </c>
      <c r="H12" s="16"/>
      <c r="I12" s="16"/>
      <c r="J12" s="16"/>
      <c r="K12" s="16"/>
    </row>
    <row r="13" spans="1:11" ht="15">
      <c r="A13" s="96"/>
      <c r="B13" s="68" t="s">
        <v>203</v>
      </c>
      <c r="C13" s="96" t="s">
        <v>202</v>
      </c>
      <c r="D13" s="67" t="s">
        <v>209</v>
      </c>
      <c r="H13" s="16"/>
      <c r="I13" s="16"/>
      <c r="J13" s="16"/>
      <c r="K13" s="16"/>
    </row>
    <row r="14" spans="1:11" ht="15">
      <c r="A14" s="96"/>
      <c r="B14" s="68" t="s">
        <v>204</v>
      </c>
      <c r="C14" s="96" t="s">
        <v>202</v>
      </c>
      <c r="D14" s="97">
        <v>14515.97</v>
      </c>
      <c r="H14" s="16"/>
      <c r="I14" s="16"/>
      <c r="J14" s="16"/>
      <c r="K14" s="16"/>
    </row>
    <row r="15" spans="1:11" ht="15">
      <c r="A15" s="96"/>
      <c r="B15" s="68" t="s">
        <v>205</v>
      </c>
      <c r="C15" s="96" t="s">
        <v>202</v>
      </c>
      <c r="D15" s="97">
        <v>25273.22</v>
      </c>
      <c r="H15" s="16"/>
      <c r="I15" s="16"/>
      <c r="J15" s="16"/>
      <c r="K15" s="16"/>
    </row>
    <row r="16" spans="1:11" ht="26.25">
      <c r="A16" s="96"/>
      <c r="B16" s="68" t="s">
        <v>283</v>
      </c>
      <c r="C16" s="96" t="s">
        <v>202</v>
      </c>
      <c r="D16" s="97">
        <v>1758.24</v>
      </c>
      <c r="H16" s="16"/>
      <c r="I16" s="16"/>
      <c r="J16" s="16"/>
      <c r="K16" s="16"/>
    </row>
    <row r="17" spans="1:11" ht="15">
      <c r="A17" s="96"/>
      <c r="B17" s="68" t="s">
        <v>284</v>
      </c>
      <c r="C17" s="96" t="s">
        <v>202</v>
      </c>
      <c r="D17" s="97">
        <v>27627.31</v>
      </c>
      <c r="H17" s="16"/>
      <c r="I17" s="16"/>
      <c r="J17" s="16"/>
      <c r="K17" s="16"/>
    </row>
    <row r="18" spans="1:11" ht="15.75" thickBot="1">
      <c r="A18" s="71"/>
      <c r="B18" s="69" t="s">
        <v>13</v>
      </c>
      <c r="C18" s="98" t="s">
        <v>202</v>
      </c>
      <c r="D18" s="99">
        <v>132538.9</v>
      </c>
      <c r="H18" s="16"/>
      <c r="I18" s="16"/>
      <c r="J18" s="16"/>
      <c r="K18" s="16"/>
    </row>
    <row r="19" spans="1:11" ht="15.75" thickBot="1">
      <c r="A19" s="64" t="s">
        <v>206</v>
      </c>
      <c r="B19" s="66" t="s">
        <v>285</v>
      </c>
      <c r="C19" s="95"/>
      <c r="D19" s="64"/>
      <c r="H19" s="16"/>
      <c r="I19" s="16"/>
      <c r="J19" s="16"/>
      <c r="K19" s="16"/>
    </row>
    <row r="20" spans="1:11" ht="15">
      <c r="A20" s="96"/>
      <c r="B20" s="68" t="s">
        <v>207</v>
      </c>
      <c r="C20" s="96" t="s">
        <v>202</v>
      </c>
      <c r="D20" s="97">
        <v>32726</v>
      </c>
      <c r="H20" s="16"/>
      <c r="I20" s="16"/>
      <c r="J20" s="16"/>
      <c r="K20" s="16"/>
    </row>
    <row r="21" spans="1:11" ht="15">
      <c r="A21" s="96"/>
      <c r="B21" s="68" t="s">
        <v>208</v>
      </c>
      <c r="C21" s="96" t="s">
        <v>202</v>
      </c>
      <c r="D21" s="97">
        <v>9076.22</v>
      </c>
      <c r="H21" s="16"/>
      <c r="I21" s="16"/>
      <c r="J21" s="16"/>
      <c r="K21" s="16"/>
    </row>
    <row r="22" spans="1:11" ht="15">
      <c r="A22" s="96"/>
      <c r="B22" s="68" t="s">
        <v>210</v>
      </c>
      <c r="C22" s="96" t="s">
        <v>202</v>
      </c>
      <c r="D22" s="67" t="s">
        <v>209</v>
      </c>
      <c r="H22" s="16"/>
      <c r="I22" s="16"/>
      <c r="J22" s="16"/>
      <c r="K22" s="16"/>
    </row>
    <row r="23" spans="1:11" ht="15">
      <c r="A23" s="96"/>
      <c r="B23" s="68" t="s">
        <v>286</v>
      </c>
      <c r="C23" s="96" t="s">
        <v>202</v>
      </c>
      <c r="D23" s="97">
        <v>9698.2</v>
      </c>
      <c r="H23" s="16"/>
      <c r="I23" s="16"/>
      <c r="J23" s="16"/>
      <c r="K23" s="16"/>
    </row>
    <row r="24" spans="1:11" ht="15.75" thickBot="1">
      <c r="A24" s="71"/>
      <c r="B24" s="69" t="s">
        <v>13</v>
      </c>
      <c r="C24" s="98" t="s">
        <v>202</v>
      </c>
      <c r="D24" s="99">
        <v>51500.42</v>
      </c>
      <c r="H24" s="16"/>
      <c r="I24" s="16"/>
      <c r="J24" s="16"/>
      <c r="K24" s="16"/>
    </row>
    <row r="25" spans="1:11" ht="15.75" thickBot="1">
      <c r="A25" s="64" t="s">
        <v>211</v>
      </c>
      <c r="B25" s="66" t="s">
        <v>287</v>
      </c>
      <c r="C25" s="95"/>
      <c r="D25" s="64"/>
      <c r="H25" s="16"/>
      <c r="I25" s="16"/>
      <c r="J25" s="16"/>
      <c r="K25" s="16"/>
    </row>
    <row r="26" spans="1:11" ht="15">
      <c r="A26" s="96"/>
      <c r="B26" s="68" t="s">
        <v>212</v>
      </c>
      <c r="C26" s="96" t="s">
        <v>202</v>
      </c>
      <c r="D26" s="97">
        <v>29357.2</v>
      </c>
      <c r="H26" s="16"/>
      <c r="I26" s="16"/>
      <c r="J26" s="16"/>
      <c r="K26" s="16"/>
    </row>
    <row r="27" spans="1:11" ht="15">
      <c r="A27" s="96"/>
      <c r="B27" s="68" t="s">
        <v>213</v>
      </c>
      <c r="C27" s="96" t="s">
        <v>202</v>
      </c>
      <c r="D27" s="97">
        <v>24256.27</v>
      </c>
      <c r="H27" s="16"/>
      <c r="I27" s="16"/>
      <c r="J27" s="16"/>
      <c r="K27" s="16"/>
    </row>
    <row r="28" spans="1:11" ht="15">
      <c r="A28" s="96"/>
      <c r="B28" s="68" t="s">
        <v>179</v>
      </c>
      <c r="C28" s="96" t="s">
        <v>202</v>
      </c>
      <c r="D28" s="67" t="s">
        <v>209</v>
      </c>
      <c r="H28" s="16"/>
      <c r="I28" s="16"/>
      <c r="J28" s="16"/>
      <c r="K28" s="16"/>
    </row>
    <row r="29" spans="1:11" ht="15">
      <c r="A29" s="96"/>
      <c r="B29" s="68" t="s">
        <v>288</v>
      </c>
      <c r="C29" s="96" t="s">
        <v>202</v>
      </c>
      <c r="D29" s="97">
        <v>11269.08</v>
      </c>
      <c r="H29" s="16"/>
      <c r="I29" s="16"/>
      <c r="J29" s="16"/>
      <c r="K29" s="16"/>
    </row>
    <row r="30" spans="1:11" ht="15">
      <c r="A30" s="96"/>
      <c r="B30" s="68" t="s">
        <v>289</v>
      </c>
      <c r="C30" s="96" t="s">
        <v>202</v>
      </c>
      <c r="D30" s="97">
        <v>216.72</v>
      </c>
      <c r="H30" s="16"/>
      <c r="I30" s="16"/>
      <c r="J30" s="16"/>
      <c r="K30" s="16"/>
    </row>
    <row r="31" spans="1:11" ht="15.75" thickBot="1">
      <c r="A31" s="71"/>
      <c r="B31" s="69" t="s">
        <v>13</v>
      </c>
      <c r="C31" s="98" t="s">
        <v>202</v>
      </c>
      <c r="D31" s="99">
        <v>65099.27</v>
      </c>
      <c r="H31" s="16"/>
      <c r="I31" s="16"/>
      <c r="J31" s="16"/>
      <c r="K31" s="16"/>
    </row>
    <row r="32" spans="1:11" ht="15.75" thickBot="1">
      <c r="A32" s="64" t="s">
        <v>216</v>
      </c>
      <c r="B32" s="66" t="s">
        <v>290</v>
      </c>
      <c r="C32" s="95"/>
      <c r="D32" s="64"/>
      <c r="H32" s="16"/>
      <c r="I32" s="16"/>
      <c r="J32" s="16"/>
      <c r="K32" s="16"/>
    </row>
    <row r="33" spans="1:11" ht="15">
      <c r="A33" s="96"/>
      <c r="B33" s="68" t="s">
        <v>214</v>
      </c>
      <c r="C33" s="96" t="s">
        <v>202</v>
      </c>
      <c r="D33" s="67" t="s">
        <v>209</v>
      </c>
      <c r="H33" s="16"/>
      <c r="I33" s="16"/>
      <c r="J33" s="16"/>
      <c r="K33" s="16"/>
    </row>
    <row r="34" spans="1:11" ht="15">
      <c r="A34" s="96"/>
      <c r="B34" s="68" t="s">
        <v>215</v>
      </c>
      <c r="C34" s="96" t="s">
        <v>202</v>
      </c>
      <c r="D34" s="67" t="s">
        <v>209</v>
      </c>
      <c r="H34" s="16"/>
      <c r="I34" s="16"/>
      <c r="J34" s="16"/>
      <c r="K34" s="16"/>
    </row>
    <row r="35" spans="1:11" ht="15.75" thickBot="1">
      <c r="A35" s="71"/>
      <c r="B35" s="69" t="s">
        <v>13</v>
      </c>
      <c r="C35" s="98" t="s">
        <v>202</v>
      </c>
      <c r="D35" s="70" t="s">
        <v>209</v>
      </c>
      <c r="H35" s="16"/>
      <c r="I35" s="16"/>
      <c r="J35" s="16"/>
      <c r="K35" s="16"/>
    </row>
    <row r="36" spans="1:11" ht="15.75" thickBot="1">
      <c r="A36" s="64" t="s">
        <v>218</v>
      </c>
      <c r="B36" s="66" t="s">
        <v>291</v>
      </c>
      <c r="C36" s="95"/>
      <c r="D36" s="64"/>
      <c r="H36" s="16"/>
      <c r="I36" s="16"/>
      <c r="J36" s="16"/>
      <c r="K36" s="16"/>
    </row>
    <row r="37" spans="1:11" ht="15">
      <c r="A37" s="96"/>
      <c r="B37" s="68" t="s">
        <v>209</v>
      </c>
      <c r="C37" s="96" t="s">
        <v>202</v>
      </c>
      <c r="D37" s="97">
        <v>16570.8</v>
      </c>
      <c r="H37" s="16"/>
      <c r="I37" s="16"/>
      <c r="J37" s="16"/>
      <c r="K37" s="16"/>
    </row>
    <row r="38" spans="1:11" ht="15.75" thickBot="1">
      <c r="A38" s="71"/>
      <c r="B38" s="69" t="s">
        <v>13</v>
      </c>
      <c r="C38" s="98" t="s">
        <v>202</v>
      </c>
      <c r="D38" s="99">
        <v>16570.8</v>
      </c>
      <c r="H38" s="16"/>
      <c r="I38" s="16"/>
      <c r="J38" s="16"/>
      <c r="K38" s="16"/>
    </row>
    <row r="39" spans="1:11" ht="15.75" thickBot="1">
      <c r="A39" s="64" t="s">
        <v>220</v>
      </c>
      <c r="B39" s="66" t="s">
        <v>292</v>
      </c>
      <c r="C39" s="95"/>
      <c r="D39" s="64"/>
      <c r="H39" s="16"/>
      <c r="I39" s="16"/>
      <c r="J39" s="16"/>
      <c r="K39" s="16"/>
    </row>
    <row r="40" spans="1:11" ht="15">
      <c r="A40" s="96"/>
      <c r="B40" s="68" t="s">
        <v>219</v>
      </c>
      <c r="C40" s="96" t="s">
        <v>202</v>
      </c>
      <c r="D40" s="97">
        <v>32513.73</v>
      </c>
      <c r="H40" s="16"/>
      <c r="I40" s="16"/>
      <c r="J40" s="16"/>
      <c r="K40" s="16"/>
    </row>
    <row r="41" spans="1:11" ht="15">
      <c r="A41" s="96"/>
      <c r="B41" s="68" t="s">
        <v>221</v>
      </c>
      <c r="C41" s="96" t="s">
        <v>202</v>
      </c>
      <c r="D41" s="97">
        <v>11722.96</v>
      </c>
      <c r="H41" s="16"/>
      <c r="I41" s="16"/>
      <c r="J41" s="16"/>
      <c r="K41" s="16"/>
    </row>
    <row r="42" spans="1:11" ht="15.75" thickBot="1">
      <c r="A42" s="71"/>
      <c r="B42" s="69" t="s">
        <v>13</v>
      </c>
      <c r="C42" s="98" t="s">
        <v>202</v>
      </c>
      <c r="D42" s="99">
        <v>44236.69</v>
      </c>
      <c r="H42" s="16"/>
      <c r="I42" s="16"/>
      <c r="J42" s="16"/>
      <c r="K42" s="16"/>
    </row>
    <row r="43" spans="1:11" ht="15.75" thickBot="1">
      <c r="A43" s="64" t="s">
        <v>222</v>
      </c>
      <c r="B43" s="66" t="s">
        <v>167</v>
      </c>
      <c r="C43" s="95"/>
      <c r="D43" s="64"/>
      <c r="H43" s="16"/>
      <c r="I43" s="16"/>
      <c r="J43" s="16"/>
      <c r="K43" s="16"/>
    </row>
    <row r="44" spans="1:11" ht="15">
      <c r="A44" s="96"/>
      <c r="B44" s="68" t="s">
        <v>209</v>
      </c>
      <c r="C44" s="96" t="s">
        <v>202</v>
      </c>
      <c r="D44" s="97">
        <v>115198.98</v>
      </c>
      <c r="H44" s="16"/>
      <c r="I44" s="16"/>
      <c r="J44" s="16"/>
      <c r="K44" s="16"/>
    </row>
    <row r="45" spans="1:11" ht="15.75" thickBot="1">
      <c r="A45" s="71"/>
      <c r="B45" s="69" t="s">
        <v>13</v>
      </c>
      <c r="C45" s="98" t="s">
        <v>202</v>
      </c>
      <c r="D45" s="99">
        <v>115198.98</v>
      </c>
      <c r="H45" s="16"/>
      <c r="I45" s="16"/>
      <c r="J45" s="16"/>
      <c r="K45" s="16"/>
    </row>
    <row r="46" spans="1:11" ht="15.75" thickBot="1">
      <c r="A46" s="64" t="s">
        <v>223</v>
      </c>
      <c r="B46" s="66" t="s">
        <v>293</v>
      </c>
      <c r="C46" s="95"/>
      <c r="D46" s="64"/>
      <c r="H46" s="16"/>
      <c r="I46" s="16"/>
      <c r="J46" s="16"/>
      <c r="K46" s="16"/>
    </row>
    <row r="47" spans="1:11" ht="15">
      <c r="A47" s="96"/>
      <c r="B47" s="68" t="s">
        <v>209</v>
      </c>
      <c r="C47" s="96" t="s">
        <v>202</v>
      </c>
      <c r="D47" s="67" t="s">
        <v>209</v>
      </c>
      <c r="H47" s="16"/>
      <c r="I47" s="16"/>
      <c r="J47" s="16"/>
      <c r="K47" s="16"/>
    </row>
    <row r="48" spans="1:11" ht="15.75" thickBot="1">
      <c r="A48" s="71"/>
      <c r="B48" s="69" t="s">
        <v>13</v>
      </c>
      <c r="C48" s="98" t="s">
        <v>202</v>
      </c>
      <c r="D48" s="70" t="s">
        <v>209</v>
      </c>
      <c r="H48" s="16"/>
      <c r="I48" s="16"/>
      <c r="J48" s="16"/>
      <c r="K48" s="16"/>
    </row>
    <row r="49" spans="1:11" ht="15.75" thickBot="1">
      <c r="A49" s="64" t="s">
        <v>223</v>
      </c>
      <c r="B49" s="66" t="s">
        <v>226</v>
      </c>
      <c r="C49" s="74" t="s">
        <v>202</v>
      </c>
      <c r="D49" s="90">
        <v>425145.06</v>
      </c>
      <c r="H49" s="16"/>
      <c r="I49" s="16"/>
      <c r="J49" s="16"/>
      <c r="K49" s="16"/>
    </row>
    <row r="50" spans="1:11" ht="15.75" thickBot="1">
      <c r="A50" s="71" t="s">
        <v>224</v>
      </c>
      <c r="B50" s="72" t="s">
        <v>294</v>
      </c>
      <c r="C50" s="73" t="s">
        <v>202</v>
      </c>
      <c r="D50" s="91">
        <f>D49*10%</f>
        <v>42514.506</v>
      </c>
      <c r="H50" s="16"/>
      <c r="I50" s="16"/>
      <c r="J50" s="16"/>
      <c r="K50" s="16"/>
    </row>
    <row r="51" spans="1:11" ht="15.75" thickBot="1">
      <c r="A51" s="64" t="s">
        <v>225</v>
      </c>
      <c r="B51" s="66" t="s">
        <v>217</v>
      </c>
      <c r="C51" s="74" t="s">
        <v>202</v>
      </c>
      <c r="D51" s="90">
        <f>D49+D50</f>
        <v>467659.566</v>
      </c>
      <c r="H51" s="16"/>
      <c r="I51" s="16"/>
      <c r="J51" s="16"/>
      <c r="K51" s="16"/>
    </row>
    <row r="52" spans="1:11" ht="15.75" thickBot="1">
      <c r="A52" s="71" t="s">
        <v>227</v>
      </c>
      <c r="B52" s="72" t="s">
        <v>295</v>
      </c>
      <c r="C52" s="73" t="s">
        <v>202</v>
      </c>
      <c r="D52" s="91">
        <v>7314.95</v>
      </c>
      <c r="H52" s="16"/>
      <c r="I52" s="16"/>
      <c r="J52" s="16"/>
      <c r="K52" s="16"/>
    </row>
    <row r="53" spans="1:11" ht="15.75" thickBot="1">
      <c r="A53" s="64" t="s">
        <v>228</v>
      </c>
      <c r="B53" s="66" t="s">
        <v>229</v>
      </c>
      <c r="C53" s="74" t="s">
        <v>202</v>
      </c>
      <c r="D53" s="90">
        <f>D51+D52</f>
        <v>474974.516</v>
      </c>
      <c r="H53" s="16"/>
      <c r="I53" s="16"/>
      <c r="J53" s="16"/>
      <c r="K53" s="16"/>
    </row>
    <row r="54" spans="1:11" ht="15">
      <c r="A54" s="101"/>
      <c r="B54" s="102" t="s">
        <v>297</v>
      </c>
      <c r="C54" s="101"/>
      <c r="D54" s="101"/>
      <c r="H54" s="16"/>
      <c r="I54" s="16"/>
      <c r="J54" s="16"/>
      <c r="K54" s="16"/>
    </row>
    <row r="55" spans="1:11" ht="15">
      <c r="A55" s="101"/>
      <c r="B55" s="75" t="s">
        <v>230</v>
      </c>
      <c r="C55" s="103"/>
      <c r="D55" s="76" t="s">
        <v>407</v>
      </c>
      <c r="H55" s="16"/>
      <c r="I55" s="16"/>
      <c r="J55" s="16"/>
      <c r="K55" s="16"/>
    </row>
    <row r="56" spans="1:11" ht="15">
      <c r="A56" s="101"/>
      <c r="B56" s="75" t="s">
        <v>231</v>
      </c>
      <c r="C56" s="103"/>
      <c r="D56" s="76" t="s">
        <v>408</v>
      </c>
      <c r="H56" s="16"/>
      <c r="I56" s="16"/>
      <c r="J56" s="16"/>
      <c r="K56" s="16"/>
    </row>
    <row r="57" spans="1:11" ht="15">
      <c r="A57" s="101"/>
      <c r="B57" s="75" t="s">
        <v>300</v>
      </c>
      <c r="C57" s="103"/>
      <c r="D57" s="76">
        <v>1333.62</v>
      </c>
      <c r="H57" s="16"/>
      <c r="I57" s="16"/>
      <c r="J57" s="16"/>
      <c r="K57" s="16"/>
    </row>
    <row r="58" spans="1:11" ht="15">
      <c r="A58" s="101"/>
      <c r="B58" s="75" t="s">
        <v>409</v>
      </c>
      <c r="C58" s="103"/>
      <c r="D58" s="80">
        <f>D53-D56-D57</f>
        <v>41200.765999999996</v>
      </c>
      <c r="H58" s="16"/>
      <c r="I58" s="16"/>
      <c r="J58" s="16"/>
      <c r="K58" s="16"/>
    </row>
    <row r="59" spans="1:11" ht="15">
      <c r="A59" s="101"/>
      <c r="B59" s="77" t="s">
        <v>232</v>
      </c>
      <c r="C59" s="77"/>
      <c r="D59" s="105" t="s">
        <v>233</v>
      </c>
      <c r="H59" s="16"/>
      <c r="I59" s="16"/>
      <c r="J59" s="16"/>
      <c r="K59" s="16"/>
    </row>
    <row r="60" spans="1:11" ht="15">
      <c r="A60" s="101"/>
      <c r="B60" s="3"/>
      <c r="C60" s="101"/>
      <c r="D60" s="101"/>
      <c r="H60" s="16"/>
      <c r="I60" s="16"/>
      <c r="J60" s="16"/>
      <c r="K60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L60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1" customWidth="1"/>
    <col min="2" max="2" width="73.8515625" style="0" customWidth="1"/>
    <col min="3" max="3" width="14.00390625" style="10" customWidth="1"/>
    <col min="4" max="4" width="29.57421875" style="16" customWidth="1"/>
  </cols>
  <sheetData>
    <row r="2" spans="1:3" ht="15">
      <c r="A2" s="112" t="s">
        <v>129</v>
      </c>
      <c r="B2" s="112"/>
      <c r="C2" s="112"/>
    </row>
    <row r="4" spans="1:8" ht="15.75">
      <c r="A4" s="62" t="s">
        <v>193</v>
      </c>
      <c r="B4" s="62"/>
      <c r="C4" s="62"/>
      <c r="D4" s="62"/>
      <c r="E4" s="16"/>
      <c r="F4" s="16"/>
      <c r="G4" s="16"/>
      <c r="H4" s="16"/>
    </row>
    <row r="5" spans="1:8" ht="15">
      <c r="A5" s="78" t="s">
        <v>261</v>
      </c>
      <c r="B5" s="78"/>
      <c r="C5" s="78"/>
      <c r="D5" s="78"/>
      <c r="E5" s="16"/>
      <c r="F5" s="16"/>
      <c r="G5" s="16"/>
      <c r="H5" s="16"/>
    </row>
    <row r="6" spans="1:8" ht="15">
      <c r="A6" s="63" t="s">
        <v>301</v>
      </c>
      <c r="B6" s="63"/>
      <c r="C6" s="63"/>
      <c r="D6" s="63"/>
      <c r="E6" s="16"/>
      <c r="F6" s="16"/>
      <c r="G6" s="16"/>
      <c r="H6" s="16"/>
    </row>
    <row r="7" spans="1:8" ht="15.75" thickBot="1">
      <c r="A7" s="79" t="s">
        <v>195</v>
      </c>
      <c r="B7" s="79"/>
      <c r="C7" s="79"/>
      <c r="D7" s="79"/>
      <c r="E7" s="16"/>
      <c r="F7" s="16"/>
      <c r="G7" s="16"/>
      <c r="H7" s="16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  <c r="L8" s="16"/>
    </row>
    <row r="9" spans="1:12" ht="15.75" thickBot="1">
      <c r="A9" s="64" t="s">
        <v>200</v>
      </c>
      <c r="B9" s="66" t="s">
        <v>281</v>
      </c>
      <c r="C9" s="95"/>
      <c r="D9" s="64"/>
      <c r="E9" s="16"/>
      <c r="F9" s="16"/>
      <c r="G9" s="16"/>
      <c r="H9" s="16"/>
      <c r="I9" s="16"/>
      <c r="J9" s="16"/>
      <c r="K9" s="16"/>
      <c r="L9" s="16"/>
    </row>
    <row r="10" spans="1:12" ht="15">
      <c r="A10" s="96"/>
      <c r="B10" s="68" t="s">
        <v>201</v>
      </c>
      <c r="C10" s="96" t="s">
        <v>202</v>
      </c>
      <c r="D10" s="97">
        <v>65186.28</v>
      </c>
      <c r="E10" s="16"/>
      <c r="F10" s="16"/>
      <c r="G10" s="16"/>
      <c r="H10" s="16"/>
      <c r="I10" s="16"/>
      <c r="J10" s="16"/>
      <c r="K10" s="16"/>
      <c r="L10" s="16"/>
    </row>
    <row r="11" spans="1:12" ht="15">
      <c r="A11" s="96"/>
      <c r="B11" s="68" t="s">
        <v>282</v>
      </c>
      <c r="C11" s="96" t="s">
        <v>202</v>
      </c>
      <c r="D11" s="97">
        <v>18590.06</v>
      </c>
      <c r="E11" s="16"/>
      <c r="F11" s="16"/>
      <c r="G11" s="16"/>
      <c r="H11" s="16"/>
      <c r="I11" s="16"/>
      <c r="J11" s="16"/>
      <c r="K11" s="16"/>
      <c r="L11" s="16"/>
    </row>
    <row r="12" spans="1:12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  <c r="H12" s="16"/>
      <c r="I12" s="16"/>
      <c r="J12" s="16"/>
      <c r="K12" s="16"/>
      <c r="L12" s="16"/>
    </row>
    <row r="13" spans="1:4" ht="15">
      <c r="A13" s="96"/>
      <c r="B13" s="68" t="s">
        <v>204</v>
      </c>
      <c r="C13" s="96" t="s">
        <v>202</v>
      </c>
      <c r="D13" s="97">
        <v>27616.53</v>
      </c>
    </row>
    <row r="14" spans="1:4" ht="15">
      <c r="A14" s="96"/>
      <c r="B14" s="68" t="s">
        <v>205</v>
      </c>
      <c r="C14" s="96" t="s">
        <v>202</v>
      </c>
      <c r="D14" s="97">
        <v>50555.88</v>
      </c>
    </row>
    <row r="15" spans="1:4" ht="26.25">
      <c r="A15" s="96"/>
      <c r="B15" s="68" t="s">
        <v>283</v>
      </c>
      <c r="C15" s="96" t="s">
        <v>202</v>
      </c>
      <c r="D15" s="97">
        <v>3345.03</v>
      </c>
    </row>
    <row r="16" spans="1:4" ht="15">
      <c r="A16" s="96"/>
      <c r="B16" s="68" t="s">
        <v>284</v>
      </c>
      <c r="C16" s="96" t="s">
        <v>202</v>
      </c>
      <c r="D16" s="97">
        <v>52560.75</v>
      </c>
    </row>
    <row r="17" spans="1:4" ht="15.75" thickBot="1">
      <c r="A17" s="71"/>
      <c r="B17" s="69" t="s">
        <v>13</v>
      </c>
      <c r="C17" s="98" t="s">
        <v>202</v>
      </c>
      <c r="D17" s="99">
        <v>217854.53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145676.55</v>
      </c>
    </row>
    <row r="20" spans="1:4" ht="15">
      <c r="A20" s="96"/>
      <c r="B20" s="68" t="s">
        <v>208</v>
      </c>
      <c r="C20" s="96" t="s">
        <v>202</v>
      </c>
      <c r="D20" s="97">
        <v>50342.38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18450.76</v>
      </c>
    </row>
    <row r="23" spans="1:4" ht="15.75" thickBot="1">
      <c r="A23" s="71"/>
      <c r="B23" s="69" t="s">
        <v>13</v>
      </c>
      <c r="C23" s="98" t="s">
        <v>202</v>
      </c>
      <c r="D23" s="99">
        <v>214469.69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54631.9</v>
      </c>
    </row>
    <row r="26" spans="1:4" ht="15">
      <c r="A26" s="96"/>
      <c r="B26" s="68" t="s">
        <v>213</v>
      </c>
      <c r="C26" s="96" t="s">
        <v>202</v>
      </c>
      <c r="D26" s="97">
        <v>42805.18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21439.35</v>
      </c>
    </row>
    <row r="29" spans="1:4" ht="15">
      <c r="A29" s="96"/>
      <c r="B29" s="68" t="s">
        <v>289</v>
      </c>
      <c r="C29" s="96" t="s">
        <v>202</v>
      </c>
      <c r="D29" s="97">
        <v>413.28</v>
      </c>
    </row>
    <row r="30" spans="1:4" ht="15.75" thickBot="1">
      <c r="A30" s="71"/>
      <c r="B30" s="69" t="s">
        <v>13</v>
      </c>
      <c r="C30" s="98" t="s">
        <v>202</v>
      </c>
      <c r="D30" s="99">
        <v>119289.71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67" t="s">
        <v>209</v>
      </c>
    </row>
    <row r="33" spans="1:4" ht="15">
      <c r="A33" s="96"/>
      <c r="B33" s="68" t="s">
        <v>215</v>
      </c>
      <c r="C33" s="96" t="s">
        <v>202</v>
      </c>
      <c r="D33" s="67" t="s">
        <v>209</v>
      </c>
    </row>
    <row r="34" spans="1:4" ht="15.75" thickBot="1">
      <c r="A34" s="71"/>
      <c r="B34" s="69" t="s">
        <v>13</v>
      </c>
      <c r="C34" s="98" t="s">
        <v>202</v>
      </c>
      <c r="D34" s="70" t="s">
        <v>209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11981.52</v>
      </c>
    </row>
    <row r="37" spans="1:4" ht="15.75" thickBot="1">
      <c r="A37" s="71"/>
      <c r="B37" s="69" t="s">
        <v>13</v>
      </c>
      <c r="C37" s="98" t="s">
        <v>202</v>
      </c>
      <c r="D37" s="99">
        <v>11981.52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61857.14</v>
      </c>
    </row>
    <row r="40" spans="1:4" ht="15">
      <c r="A40" s="96"/>
      <c r="B40" s="68" t="s">
        <v>221</v>
      </c>
      <c r="C40" s="96" t="s">
        <v>202</v>
      </c>
      <c r="D40" s="97">
        <v>22302.84</v>
      </c>
    </row>
    <row r="41" spans="1:4" ht="15.75" thickBot="1">
      <c r="A41" s="71"/>
      <c r="B41" s="69" t="s">
        <v>13</v>
      </c>
      <c r="C41" s="98" t="s">
        <v>202</v>
      </c>
      <c r="D41" s="99">
        <v>84159.98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219165.21</v>
      </c>
    </row>
    <row r="44" spans="1:4" ht="15.75" thickBot="1">
      <c r="A44" s="71"/>
      <c r="B44" s="69" t="s">
        <v>13</v>
      </c>
      <c r="C44" s="98" t="s">
        <v>202</v>
      </c>
      <c r="D44" s="99">
        <v>219165.21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866920.64</v>
      </c>
    </row>
    <row r="49" spans="1:4" ht="15.75" thickBot="1">
      <c r="A49" s="71" t="s">
        <v>224</v>
      </c>
      <c r="B49" s="72" t="s">
        <v>270</v>
      </c>
      <c r="C49" s="73" t="s">
        <v>202</v>
      </c>
      <c r="D49" s="91">
        <v>52015.24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v>918935.87</v>
      </c>
    </row>
    <row r="51" spans="1:4" ht="15.75" thickBot="1">
      <c r="A51" s="71" t="s">
        <v>227</v>
      </c>
      <c r="B51" s="72" t="s">
        <v>295</v>
      </c>
      <c r="C51" s="73" t="s">
        <v>202</v>
      </c>
      <c r="D51" s="91">
        <v>13916.64</v>
      </c>
    </row>
    <row r="52" spans="1:4" ht="15.75" thickBot="1">
      <c r="A52" s="64" t="s">
        <v>228</v>
      </c>
      <c r="B52" s="66" t="s">
        <v>229</v>
      </c>
      <c r="C52" s="74" t="s">
        <v>202</v>
      </c>
      <c r="D52" s="90">
        <v>932852.51</v>
      </c>
    </row>
    <row r="53" spans="1:4" ht="15">
      <c r="A53" s="101"/>
      <c r="B53" s="102" t="s">
        <v>297</v>
      </c>
      <c r="C53" s="101"/>
      <c r="D53" s="101"/>
    </row>
    <row r="54" spans="1:4" ht="15">
      <c r="A54" s="101"/>
      <c r="B54" s="75" t="s">
        <v>230</v>
      </c>
      <c r="C54" s="103"/>
      <c r="D54" s="76" t="s">
        <v>385</v>
      </c>
    </row>
    <row r="55" spans="1:4" ht="15">
      <c r="A55" s="101"/>
      <c r="B55" s="75" t="s">
        <v>231</v>
      </c>
      <c r="C55" s="103"/>
      <c r="D55" s="76" t="s">
        <v>386</v>
      </c>
    </row>
    <row r="56" spans="1:4" ht="15">
      <c r="A56" s="101"/>
      <c r="B56" s="75" t="s">
        <v>300</v>
      </c>
      <c r="C56" s="103"/>
      <c r="D56" s="76">
        <v>4950</v>
      </c>
    </row>
    <row r="57" spans="1:4" ht="15">
      <c r="A57" s="101"/>
      <c r="B57" s="75" t="s">
        <v>277</v>
      </c>
      <c r="C57" s="103"/>
      <c r="D57" s="76" t="s">
        <v>387</v>
      </c>
    </row>
    <row r="58" spans="1:4" ht="15">
      <c r="A58" s="101"/>
      <c r="B58" s="75" t="s">
        <v>333</v>
      </c>
      <c r="C58" s="103"/>
      <c r="D58" s="80">
        <f>D55+D56+D57-D52</f>
        <v>43272.880000000005</v>
      </c>
    </row>
    <row r="59" spans="1:4" ht="15">
      <c r="A59" s="101"/>
      <c r="B59" s="77" t="s">
        <v>232</v>
      </c>
      <c r="C59" s="77"/>
      <c r="D59" s="105" t="s">
        <v>233</v>
      </c>
    </row>
    <row r="60" spans="1:4" ht="15">
      <c r="A60" s="101"/>
      <c r="B60" s="3"/>
      <c r="C60" s="101"/>
      <c r="D60" s="10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D6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140625" style="10" customWidth="1"/>
    <col min="4" max="4" width="29.00390625" style="0" customWidth="1"/>
  </cols>
  <sheetData>
    <row r="1" ht="15" customHeight="1"/>
    <row r="2" spans="1:3" ht="15" customHeight="1">
      <c r="A2" s="112" t="s">
        <v>129</v>
      </c>
      <c r="B2" s="112"/>
      <c r="C2" s="112"/>
    </row>
    <row r="3" ht="15" customHeight="1"/>
    <row r="4" spans="1:4" ht="15.75">
      <c r="A4" s="62" t="s">
        <v>193</v>
      </c>
      <c r="B4" s="62"/>
      <c r="C4" s="62"/>
      <c r="D4" s="62"/>
    </row>
    <row r="5" spans="1:4" ht="15">
      <c r="A5" s="78" t="s">
        <v>262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185261.16</v>
      </c>
    </row>
    <row r="11" spans="1:4" ht="15">
      <c r="A11" s="96"/>
      <c r="B11" s="68" t="s">
        <v>282</v>
      </c>
      <c r="C11" s="96" t="s">
        <v>202</v>
      </c>
      <c r="D11" s="97">
        <v>25215.03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27534.27</v>
      </c>
    </row>
    <row r="14" spans="1:4" ht="15">
      <c r="A14" s="96"/>
      <c r="B14" s="68" t="s">
        <v>205</v>
      </c>
      <c r="C14" s="96" t="s">
        <v>202</v>
      </c>
      <c r="D14" s="97">
        <v>50407.33</v>
      </c>
    </row>
    <row r="15" spans="1:4" ht="26.25">
      <c r="A15" s="96"/>
      <c r="B15" s="68" t="s">
        <v>283</v>
      </c>
      <c r="C15" s="96" t="s">
        <v>202</v>
      </c>
      <c r="D15" s="97">
        <v>3335.07</v>
      </c>
    </row>
    <row r="16" spans="1:4" ht="15">
      <c r="A16" s="96"/>
      <c r="B16" s="68" t="s">
        <v>284</v>
      </c>
      <c r="C16" s="96" t="s">
        <v>202</v>
      </c>
      <c r="D16" s="97">
        <v>52404.2</v>
      </c>
    </row>
    <row r="17" spans="1:4" ht="15.75" thickBot="1">
      <c r="A17" s="71"/>
      <c r="B17" s="69" t="s">
        <v>13</v>
      </c>
      <c r="C17" s="98" t="s">
        <v>202</v>
      </c>
      <c r="D17" s="99">
        <v>344157.06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170190.55</v>
      </c>
    </row>
    <row r="20" spans="1:4" ht="15">
      <c r="A20" s="96"/>
      <c r="B20" s="68" t="s">
        <v>208</v>
      </c>
      <c r="C20" s="96" t="s">
        <v>202</v>
      </c>
      <c r="D20" s="97">
        <v>17626.04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18395.8</v>
      </c>
    </row>
    <row r="23" spans="1:4" ht="15.75" thickBot="1">
      <c r="A23" s="71"/>
      <c r="B23" s="69" t="s">
        <v>13</v>
      </c>
      <c r="C23" s="98" t="s">
        <v>202</v>
      </c>
      <c r="D23" s="99">
        <v>206212.39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98651.6</v>
      </c>
    </row>
    <row r="26" spans="1:4" ht="15">
      <c r="A26" s="96"/>
      <c r="B26" s="68" t="s">
        <v>213</v>
      </c>
      <c r="C26" s="96" t="s">
        <v>202</v>
      </c>
      <c r="D26" s="97">
        <v>47878.39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21375.49</v>
      </c>
    </row>
    <row r="29" spans="1:4" ht="15">
      <c r="A29" s="96"/>
      <c r="B29" s="68" t="s">
        <v>289</v>
      </c>
      <c r="C29" s="96" t="s">
        <v>202</v>
      </c>
      <c r="D29" s="97">
        <v>411.6</v>
      </c>
    </row>
    <row r="30" spans="1:4" ht="15.75" thickBot="1">
      <c r="A30" s="71"/>
      <c r="B30" s="69" t="s">
        <v>13</v>
      </c>
      <c r="C30" s="98" t="s">
        <v>202</v>
      </c>
      <c r="D30" s="99">
        <v>168317.08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67" t="s">
        <v>209</v>
      </c>
    </row>
    <row r="33" spans="1:4" ht="15">
      <c r="A33" s="96"/>
      <c r="B33" s="68" t="s">
        <v>215</v>
      </c>
      <c r="C33" s="96" t="s">
        <v>202</v>
      </c>
      <c r="D33" s="67" t="s">
        <v>209</v>
      </c>
    </row>
    <row r="34" spans="1:4" ht="15.75" thickBot="1">
      <c r="A34" s="71"/>
      <c r="B34" s="69" t="s">
        <v>13</v>
      </c>
      <c r="C34" s="98" t="s">
        <v>202</v>
      </c>
      <c r="D34" s="70" t="s">
        <v>209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12584.52</v>
      </c>
    </row>
    <row r="37" spans="1:4" ht="15.75" thickBot="1">
      <c r="A37" s="71"/>
      <c r="B37" s="69" t="s">
        <v>13</v>
      </c>
      <c r="C37" s="98" t="s">
        <v>202</v>
      </c>
      <c r="D37" s="99">
        <v>12584.52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61672.9</v>
      </c>
    </row>
    <row r="40" spans="1:4" ht="15">
      <c r="A40" s="96"/>
      <c r="B40" s="68" t="s">
        <v>221</v>
      </c>
      <c r="C40" s="96" t="s">
        <v>202</v>
      </c>
      <c r="D40" s="97">
        <v>22236.41</v>
      </c>
    </row>
    <row r="41" spans="1:4" ht="15.75" thickBot="1">
      <c r="A41" s="71"/>
      <c r="B41" s="69" t="s">
        <v>13</v>
      </c>
      <c r="C41" s="98" t="s">
        <v>202</v>
      </c>
      <c r="D41" s="99">
        <v>83909.31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218512.43</v>
      </c>
    </row>
    <row r="44" spans="1:4" ht="15.75" thickBot="1">
      <c r="A44" s="71"/>
      <c r="B44" s="69" t="s">
        <v>13</v>
      </c>
      <c r="C44" s="98" t="s">
        <v>202</v>
      </c>
      <c r="D44" s="99">
        <v>218512.43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1033692.79</v>
      </c>
    </row>
    <row r="49" spans="1:4" ht="15.75" thickBot="1">
      <c r="A49" s="71" t="s">
        <v>224</v>
      </c>
      <c r="B49" s="72" t="s">
        <v>276</v>
      </c>
      <c r="C49" s="73" t="s">
        <v>202</v>
      </c>
      <c r="D49" s="91">
        <f>D48*1%</f>
        <v>10336.9279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f>D48+D49</f>
        <v>1044029.7179</v>
      </c>
    </row>
    <row r="51" spans="1:4" ht="15.75" thickBot="1">
      <c r="A51" s="71" t="s">
        <v>227</v>
      </c>
      <c r="B51" s="72" t="s">
        <v>295</v>
      </c>
      <c r="C51" s="73" t="s">
        <v>202</v>
      </c>
      <c r="D51" s="91">
        <v>13875.19</v>
      </c>
    </row>
    <row r="52" spans="1:4" ht="15.75" thickBot="1">
      <c r="A52" s="64" t="s">
        <v>228</v>
      </c>
      <c r="B52" s="66" t="s">
        <v>229</v>
      </c>
      <c r="C52" s="74" t="s">
        <v>202</v>
      </c>
      <c r="D52" s="90">
        <f>D50+D51</f>
        <v>1057904.9079</v>
      </c>
    </row>
    <row r="53" spans="1:4" ht="15">
      <c r="A53" s="101"/>
      <c r="B53" s="102" t="s">
        <v>297</v>
      </c>
      <c r="C53" s="101"/>
      <c r="D53" s="101"/>
    </row>
    <row r="54" spans="1:4" ht="15">
      <c r="A54" s="101"/>
      <c r="B54" s="75" t="s">
        <v>230</v>
      </c>
      <c r="C54" s="103"/>
      <c r="D54" s="76" t="s">
        <v>391</v>
      </c>
    </row>
    <row r="55" spans="1:4" ht="15">
      <c r="A55" s="101"/>
      <c r="B55" s="75" t="s">
        <v>231</v>
      </c>
      <c r="C55" s="103"/>
      <c r="D55" s="76" t="s">
        <v>392</v>
      </c>
    </row>
    <row r="56" spans="1:4" ht="15">
      <c r="A56" s="101"/>
      <c r="B56" s="75" t="s">
        <v>275</v>
      </c>
      <c r="C56" s="103"/>
      <c r="D56" s="80">
        <f>D52-D55</f>
        <v>206352.06790000002</v>
      </c>
    </row>
    <row r="57" spans="1:4" ht="15">
      <c r="A57" s="101"/>
      <c r="B57" s="77" t="s">
        <v>232</v>
      </c>
      <c r="C57" s="77"/>
      <c r="D57" s="105" t="s">
        <v>233</v>
      </c>
    </row>
    <row r="58" spans="1:4" ht="15">
      <c r="A58" s="101"/>
      <c r="B58" s="3"/>
      <c r="C58" s="101"/>
      <c r="D58" s="101"/>
    </row>
    <row r="59" spans="1:4" ht="15">
      <c r="A59" s="101"/>
      <c r="B59" s="3"/>
      <c r="C59" s="101"/>
      <c r="D59" s="101"/>
    </row>
    <row r="60" spans="1:4" ht="15">
      <c r="A60" s="101"/>
      <c r="B60" s="3"/>
      <c r="C60" s="101"/>
      <c r="D60" s="101"/>
    </row>
    <row r="61" spans="1:4" ht="15">
      <c r="A61" s="101"/>
      <c r="B61" s="3"/>
      <c r="C61" s="101"/>
      <c r="D61" s="10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L59"/>
  <sheetViews>
    <sheetView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140625" style="0" customWidth="1"/>
    <col min="3" max="3" width="14.28125" style="10" customWidth="1"/>
    <col min="4" max="4" width="30.421875" style="16" customWidth="1"/>
    <col min="5" max="8" width="9.140625" style="16" customWidth="1"/>
  </cols>
  <sheetData>
    <row r="1" ht="13.5" customHeight="1"/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264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12" ht="26.25" thickBot="1">
      <c r="A8" s="64" t="s">
        <v>196</v>
      </c>
      <c r="B8" s="65" t="s">
        <v>197</v>
      </c>
      <c r="C8" s="65" t="s">
        <v>198</v>
      </c>
      <c r="D8" s="64" t="s">
        <v>199</v>
      </c>
      <c r="I8" s="16"/>
      <c r="J8" s="16"/>
      <c r="K8" s="16"/>
      <c r="L8" s="16"/>
    </row>
    <row r="9" spans="1:12" ht="15.75" thickBot="1">
      <c r="A9" s="64" t="s">
        <v>200</v>
      </c>
      <c r="B9" s="66" t="s">
        <v>281</v>
      </c>
      <c r="C9" s="95"/>
      <c r="D9" s="64"/>
      <c r="I9" s="16"/>
      <c r="J9" s="16"/>
      <c r="K9" s="16"/>
      <c r="L9" s="16"/>
    </row>
    <row r="10" spans="1:12" ht="15">
      <c r="A10" s="96"/>
      <c r="B10" s="68" t="s">
        <v>201</v>
      </c>
      <c r="C10" s="96" t="s">
        <v>202</v>
      </c>
      <c r="D10" s="97">
        <v>28916.29</v>
      </c>
      <c r="I10" s="16"/>
      <c r="J10" s="16"/>
      <c r="K10" s="16"/>
      <c r="L10" s="16"/>
    </row>
    <row r="11" spans="1:12" ht="15">
      <c r="A11" s="96"/>
      <c r="B11" s="68" t="s">
        <v>282</v>
      </c>
      <c r="C11" s="96" t="s">
        <v>202</v>
      </c>
      <c r="D11" s="97">
        <v>10182.61</v>
      </c>
      <c r="I11" s="16"/>
      <c r="J11" s="16"/>
      <c r="K11" s="16"/>
      <c r="L11" s="16"/>
    </row>
    <row r="12" spans="1:12" ht="15">
      <c r="A12" s="96"/>
      <c r="B12" s="68" t="s">
        <v>203</v>
      </c>
      <c r="C12" s="96" t="s">
        <v>202</v>
      </c>
      <c r="D12" s="67" t="s">
        <v>209</v>
      </c>
      <c r="I12" s="16"/>
      <c r="J12" s="16"/>
      <c r="K12" s="16"/>
      <c r="L12" s="16"/>
    </row>
    <row r="13" spans="1:12" ht="15">
      <c r="A13" s="96"/>
      <c r="B13" s="68" t="s">
        <v>204</v>
      </c>
      <c r="C13" s="96" t="s">
        <v>202</v>
      </c>
      <c r="D13" s="97">
        <v>34766.41</v>
      </c>
      <c r="I13" s="16"/>
      <c r="J13" s="16"/>
      <c r="K13" s="16"/>
      <c r="L13" s="16"/>
    </row>
    <row r="14" spans="1:12" ht="15">
      <c r="A14" s="96"/>
      <c r="B14" s="68" t="s">
        <v>205</v>
      </c>
      <c r="C14" s="96" t="s">
        <v>202</v>
      </c>
      <c r="D14" s="97">
        <v>41786.81</v>
      </c>
      <c r="I14" s="16"/>
      <c r="J14" s="16"/>
      <c r="K14" s="16"/>
      <c r="L14" s="16"/>
    </row>
    <row r="15" spans="1:12" ht="26.25">
      <c r="A15" s="96"/>
      <c r="B15" s="68" t="s">
        <v>283</v>
      </c>
      <c r="C15" s="96" t="s">
        <v>202</v>
      </c>
      <c r="D15" s="97">
        <v>4211.06</v>
      </c>
      <c r="I15" s="16"/>
      <c r="J15" s="16"/>
      <c r="K15" s="16"/>
      <c r="L15" s="16"/>
    </row>
    <row r="16" spans="1:12" ht="15">
      <c r="A16" s="96"/>
      <c r="B16" s="68" t="s">
        <v>284</v>
      </c>
      <c r="C16" s="96" t="s">
        <v>202</v>
      </c>
      <c r="D16" s="97">
        <v>66168.66</v>
      </c>
      <c r="I16" s="16"/>
      <c r="J16" s="16"/>
      <c r="K16" s="16"/>
      <c r="L16" s="16"/>
    </row>
    <row r="17" spans="1:12" ht="15.75" thickBot="1">
      <c r="A17" s="71"/>
      <c r="B17" s="69" t="s">
        <v>13</v>
      </c>
      <c r="C17" s="98" t="s">
        <v>202</v>
      </c>
      <c r="D17" s="99">
        <v>186031.85</v>
      </c>
      <c r="I17" s="16"/>
      <c r="J17" s="16"/>
      <c r="K17" s="16"/>
      <c r="L17" s="16"/>
    </row>
    <row r="18" spans="1:12" ht="15.75" thickBot="1">
      <c r="A18" s="64" t="s">
        <v>206</v>
      </c>
      <c r="B18" s="66" t="s">
        <v>285</v>
      </c>
      <c r="C18" s="95"/>
      <c r="D18" s="64"/>
      <c r="I18" s="16"/>
      <c r="J18" s="16"/>
      <c r="K18" s="16"/>
      <c r="L18" s="16"/>
    </row>
    <row r="19" spans="1:12" ht="15">
      <c r="A19" s="96"/>
      <c r="B19" s="68" t="s">
        <v>207</v>
      </c>
      <c r="C19" s="96" t="s">
        <v>202</v>
      </c>
      <c r="D19" s="97">
        <v>102173.38</v>
      </c>
      <c r="I19" s="16"/>
      <c r="J19" s="16"/>
      <c r="K19" s="16"/>
      <c r="L19" s="16"/>
    </row>
    <row r="20" spans="1:12" ht="15">
      <c r="A20" s="96"/>
      <c r="B20" s="68" t="s">
        <v>326</v>
      </c>
      <c r="C20" s="96" t="s">
        <v>202</v>
      </c>
      <c r="D20" s="67" t="s">
        <v>209</v>
      </c>
      <c r="I20" s="16"/>
      <c r="J20" s="16"/>
      <c r="K20" s="16"/>
      <c r="L20" s="16"/>
    </row>
    <row r="21" spans="1:12" ht="15">
      <c r="A21" s="96"/>
      <c r="B21" s="68" t="s">
        <v>210</v>
      </c>
      <c r="C21" s="96" t="s">
        <v>202</v>
      </c>
      <c r="D21" s="67" t="s">
        <v>209</v>
      </c>
      <c r="I21" s="16"/>
      <c r="J21" s="16"/>
      <c r="K21" s="16"/>
      <c r="L21" s="16"/>
    </row>
    <row r="22" spans="1:12" ht="15">
      <c r="A22" s="96"/>
      <c r="B22" s="68" t="s">
        <v>286</v>
      </c>
      <c r="C22" s="96" t="s">
        <v>202</v>
      </c>
      <c r="D22" s="97">
        <v>23227.64</v>
      </c>
      <c r="I22" s="16"/>
      <c r="J22" s="16"/>
      <c r="K22" s="16"/>
      <c r="L22" s="16"/>
    </row>
    <row r="23" spans="1:12" ht="15.75" thickBot="1">
      <c r="A23" s="71"/>
      <c r="B23" s="69" t="s">
        <v>13</v>
      </c>
      <c r="C23" s="98" t="s">
        <v>202</v>
      </c>
      <c r="D23" s="99">
        <v>125401.02</v>
      </c>
      <c r="I23" s="16"/>
      <c r="J23" s="16"/>
      <c r="K23" s="16"/>
      <c r="L23" s="16"/>
    </row>
    <row r="24" spans="1:12" ht="15.75" thickBot="1">
      <c r="A24" s="64" t="s">
        <v>211</v>
      </c>
      <c r="B24" s="66" t="s">
        <v>287</v>
      </c>
      <c r="C24" s="95"/>
      <c r="D24" s="64"/>
      <c r="I24" s="16"/>
      <c r="J24" s="16"/>
      <c r="K24" s="16"/>
      <c r="L24" s="16"/>
    </row>
    <row r="25" spans="1:12" ht="15">
      <c r="A25" s="96"/>
      <c r="B25" s="68" t="s">
        <v>212</v>
      </c>
      <c r="C25" s="96" t="s">
        <v>202</v>
      </c>
      <c r="D25" s="97">
        <v>68282.4</v>
      </c>
      <c r="I25" s="16"/>
      <c r="J25" s="16"/>
      <c r="K25" s="16"/>
      <c r="L25" s="16"/>
    </row>
    <row r="26" spans="1:12" ht="15">
      <c r="A26" s="96"/>
      <c r="B26" s="68" t="s">
        <v>213</v>
      </c>
      <c r="C26" s="96" t="s">
        <v>202</v>
      </c>
      <c r="D26" s="97">
        <v>56122.35</v>
      </c>
      <c r="I26" s="16"/>
      <c r="J26" s="16"/>
      <c r="K26" s="16"/>
      <c r="L26" s="16"/>
    </row>
    <row r="27" spans="1:12" ht="15">
      <c r="A27" s="96"/>
      <c r="B27" s="68" t="s">
        <v>179</v>
      </c>
      <c r="C27" s="96" t="s">
        <v>202</v>
      </c>
      <c r="D27" s="67" t="s">
        <v>209</v>
      </c>
      <c r="I27" s="16"/>
      <c r="J27" s="16"/>
      <c r="K27" s="16"/>
      <c r="L27" s="16"/>
    </row>
    <row r="28" spans="1:12" ht="15">
      <c r="A28" s="96"/>
      <c r="B28" s="68" t="s">
        <v>288</v>
      </c>
      <c r="C28" s="96" t="s">
        <v>202</v>
      </c>
      <c r="D28" s="97">
        <v>26989.97</v>
      </c>
      <c r="I28" s="16"/>
      <c r="J28" s="16"/>
      <c r="K28" s="16"/>
      <c r="L28" s="16"/>
    </row>
    <row r="29" spans="1:12" ht="15">
      <c r="A29" s="96"/>
      <c r="B29" s="68" t="s">
        <v>289</v>
      </c>
      <c r="C29" s="96" t="s">
        <v>202</v>
      </c>
      <c r="D29" s="97">
        <v>1898.42</v>
      </c>
      <c r="I29" s="16"/>
      <c r="J29" s="16"/>
      <c r="K29" s="16"/>
      <c r="L29" s="16"/>
    </row>
    <row r="30" spans="1:12" ht="15.75" thickBot="1">
      <c r="A30" s="71"/>
      <c r="B30" s="69" t="s">
        <v>13</v>
      </c>
      <c r="C30" s="98" t="s">
        <v>202</v>
      </c>
      <c r="D30" s="99">
        <v>153293.14</v>
      </c>
      <c r="I30" s="16"/>
      <c r="J30" s="16"/>
      <c r="K30" s="16"/>
      <c r="L30" s="16"/>
    </row>
    <row r="31" spans="1:12" ht="15.75" thickBot="1">
      <c r="A31" s="64" t="s">
        <v>216</v>
      </c>
      <c r="B31" s="66" t="s">
        <v>290</v>
      </c>
      <c r="C31" s="95"/>
      <c r="D31" s="64"/>
      <c r="I31" s="16"/>
      <c r="J31" s="16"/>
      <c r="K31" s="16"/>
      <c r="L31" s="16"/>
    </row>
    <row r="32" spans="1:12" ht="15">
      <c r="A32" s="96"/>
      <c r="B32" s="68" t="s">
        <v>214</v>
      </c>
      <c r="C32" s="96" t="s">
        <v>202</v>
      </c>
      <c r="D32" s="97">
        <v>264377.2</v>
      </c>
      <c r="I32" s="16"/>
      <c r="J32" s="16"/>
      <c r="K32" s="16"/>
      <c r="L32" s="16"/>
    </row>
    <row r="33" spans="1:12" ht="15">
      <c r="A33" s="96"/>
      <c r="B33" s="68" t="s">
        <v>215</v>
      </c>
      <c r="C33" s="96" t="s">
        <v>202</v>
      </c>
      <c r="D33" s="97">
        <v>17084</v>
      </c>
      <c r="I33" s="16"/>
      <c r="J33" s="16"/>
      <c r="K33" s="16"/>
      <c r="L33" s="16"/>
    </row>
    <row r="34" spans="1:12" ht="15.75" thickBot="1">
      <c r="A34" s="71"/>
      <c r="B34" s="69" t="s">
        <v>13</v>
      </c>
      <c r="C34" s="98" t="s">
        <v>202</v>
      </c>
      <c r="D34" s="99">
        <v>281461.2</v>
      </c>
      <c r="I34" s="16"/>
      <c r="J34" s="16"/>
      <c r="K34" s="16"/>
      <c r="L34" s="16"/>
    </row>
    <row r="35" spans="1:12" ht="15.75" thickBot="1">
      <c r="A35" s="64" t="s">
        <v>218</v>
      </c>
      <c r="B35" s="66" t="s">
        <v>291</v>
      </c>
      <c r="C35" s="95"/>
      <c r="D35" s="64"/>
      <c r="I35" s="16"/>
      <c r="J35" s="16"/>
      <c r="K35" s="16"/>
      <c r="L35" s="16"/>
    </row>
    <row r="36" spans="1:12" ht="15">
      <c r="A36" s="96"/>
      <c r="B36" s="68" t="s">
        <v>209</v>
      </c>
      <c r="C36" s="96" t="s">
        <v>202</v>
      </c>
      <c r="D36" s="97">
        <v>20537.2</v>
      </c>
      <c r="I36" s="16"/>
      <c r="J36" s="16"/>
      <c r="K36" s="16"/>
      <c r="L36" s="16"/>
    </row>
    <row r="37" spans="1:12" ht="15.75" thickBot="1">
      <c r="A37" s="71"/>
      <c r="B37" s="69" t="s">
        <v>13</v>
      </c>
      <c r="C37" s="98" t="s">
        <v>202</v>
      </c>
      <c r="D37" s="99">
        <v>20537.2</v>
      </c>
      <c r="I37" s="16"/>
      <c r="J37" s="16"/>
      <c r="K37" s="16"/>
      <c r="L37" s="16"/>
    </row>
    <row r="38" spans="1:12" ht="15.75" thickBot="1">
      <c r="A38" s="64" t="s">
        <v>220</v>
      </c>
      <c r="B38" s="66" t="s">
        <v>292</v>
      </c>
      <c r="C38" s="95"/>
      <c r="D38" s="64"/>
      <c r="I38" s="16"/>
      <c r="J38" s="16"/>
      <c r="K38" s="16"/>
      <c r="L38" s="16"/>
    </row>
    <row r="39" spans="1:12" ht="15">
      <c r="A39" s="96"/>
      <c r="B39" s="68" t="s">
        <v>219</v>
      </c>
      <c r="C39" s="96" t="s">
        <v>202</v>
      </c>
      <c r="D39" s="97">
        <v>77871.88</v>
      </c>
      <c r="I39" s="16"/>
      <c r="J39" s="16"/>
      <c r="K39" s="16"/>
      <c r="L39" s="16"/>
    </row>
    <row r="40" spans="1:12" ht="15">
      <c r="A40" s="96"/>
      <c r="B40" s="68" t="s">
        <v>221</v>
      </c>
      <c r="C40" s="96" t="s">
        <v>202</v>
      </c>
      <c r="D40" s="97">
        <v>28077.01</v>
      </c>
      <c r="I40" s="16"/>
      <c r="J40" s="16"/>
      <c r="K40" s="16"/>
      <c r="L40" s="16"/>
    </row>
    <row r="41" spans="1:12" ht="15.75" thickBot="1">
      <c r="A41" s="71"/>
      <c r="B41" s="69" t="s">
        <v>13</v>
      </c>
      <c r="C41" s="98" t="s">
        <v>202</v>
      </c>
      <c r="D41" s="99">
        <v>105948.89</v>
      </c>
      <c r="I41" s="16"/>
      <c r="J41" s="16"/>
      <c r="K41" s="16"/>
      <c r="L41" s="16"/>
    </row>
    <row r="42" spans="1:12" ht="15.75" thickBot="1">
      <c r="A42" s="64" t="s">
        <v>222</v>
      </c>
      <c r="B42" s="66" t="s">
        <v>167</v>
      </c>
      <c r="C42" s="95"/>
      <c r="D42" s="64"/>
      <c r="I42" s="16"/>
      <c r="J42" s="16"/>
      <c r="K42" s="16"/>
      <c r="L42" s="16"/>
    </row>
    <row r="43" spans="1:12" ht="15">
      <c r="A43" s="96"/>
      <c r="B43" s="68" t="s">
        <v>209</v>
      </c>
      <c r="C43" s="96" t="s">
        <v>202</v>
      </c>
      <c r="D43" s="97">
        <v>275906.81</v>
      </c>
      <c r="I43" s="16"/>
      <c r="J43" s="16"/>
      <c r="K43" s="16"/>
      <c r="L43" s="16"/>
    </row>
    <row r="44" spans="1:12" ht="15.75" thickBot="1">
      <c r="A44" s="71"/>
      <c r="B44" s="69" t="s">
        <v>13</v>
      </c>
      <c r="C44" s="98" t="s">
        <v>202</v>
      </c>
      <c r="D44" s="99">
        <v>275906.81</v>
      </c>
      <c r="I44" s="16"/>
      <c r="J44" s="16"/>
      <c r="K44" s="16"/>
      <c r="L44" s="16"/>
    </row>
    <row r="45" spans="1:12" ht="15.75" thickBot="1">
      <c r="A45" s="64" t="s">
        <v>223</v>
      </c>
      <c r="B45" s="66" t="s">
        <v>293</v>
      </c>
      <c r="C45" s="95"/>
      <c r="D45" s="64"/>
      <c r="I45" s="16"/>
      <c r="J45" s="16"/>
      <c r="K45" s="16"/>
      <c r="L45" s="16"/>
    </row>
    <row r="46" spans="1:12" ht="15">
      <c r="A46" s="96"/>
      <c r="B46" s="68" t="s">
        <v>209</v>
      </c>
      <c r="C46" s="96" t="s">
        <v>202</v>
      </c>
      <c r="D46" s="67" t="s">
        <v>209</v>
      </c>
      <c r="I46" s="16"/>
      <c r="J46" s="16"/>
      <c r="K46" s="16"/>
      <c r="L46" s="16"/>
    </row>
    <row r="47" spans="1:12" ht="15.75" thickBot="1">
      <c r="A47" s="71"/>
      <c r="B47" s="69" t="s">
        <v>13</v>
      </c>
      <c r="C47" s="98" t="s">
        <v>202</v>
      </c>
      <c r="D47" s="70" t="s">
        <v>209</v>
      </c>
      <c r="I47" s="16"/>
      <c r="J47" s="16"/>
      <c r="K47" s="16"/>
      <c r="L47" s="16"/>
    </row>
    <row r="48" spans="1:12" ht="15.75" thickBot="1">
      <c r="A48" s="64" t="s">
        <v>223</v>
      </c>
      <c r="B48" s="66" t="s">
        <v>226</v>
      </c>
      <c r="C48" s="74" t="s">
        <v>202</v>
      </c>
      <c r="D48" s="90">
        <v>1148580.1</v>
      </c>
      <c r="I48" s="16"/>
      <c r="J48" s="16"/>
      <c r="K48" s="16"/>
      <c r="L48" s="16"/>
    </row>
    <row r="49" spans="1:12" ht="15.75" thickBot="1">
      <c r="A49" s="71" t="s">
        <v>224</v>
      </c>
      <c r="B49" s="72" t="s">
        <v>294</v>
      </c>
      <c r="C49" s="73" t="s">
        <v>202</v>
      </c>
      <c r="D49" s="91">
        <f>D48*10%</f>
        <v>114858.01000000001</v>
      </c>
      <c r="I49" s="16"/>
      <c r="J49" s="16"/>
      <c r="K49" s="16"/>
      <c r="L49" s="16"/>
    </row>
    <row r="50" spans="1:12" ht="15.75" thickBot="1">
      <c r="A50" s="64" t="s">
        <v>225</v>
      </c>
      <c r="B50" s="66" t="s">
        <v>217</v>
      </c>
      <c r="C50" s="74" t="s">
        <v>202</v>
      </c>
      <c r="D50" s="90">
        <f>D48+D49</f>
        <v>1263438.11</v>
      </c>
      <c r="I50" s="16"/>
      <c r="J50" s="16"/>
      <c r="K50" s="16"/>
      <c r="L50" s="16"/>
    </row>
    <row r="51" spans="1:12" ht="15.75" thickBot="1">
      <c r="A51" s="71" t="s">
        <v>227</v>
      </c>
      <c r="B51" s="72" t="s">
        <v>295</v>
      </c>
      <c r="C51" s="73" t="s">
        <v>202</v>
      </c>
      <c r="D51" s="91">
        <v>17519.64</v>
      </c>
      <c r="I51" s="16"/>
      <c r="J51" s="16"/>
      <c r="K51" s="16"/>
      <c r="L51" s="16"/>
    </row>
    <row r="52" spans="1:12" ht="15.75" thickBot="1">
      <c r="A52" s="64" t="s">
        <v>228</v>
      </c>
      <c r="B52" s="66" t="s">
        <v>229</v>
      </c>
      <c r="C52" s="74" t="s">
        <v>202</v>
      </c>
      <c r="D52" s="90">
        <f>D50+D51</f>
        <v>1280957.75</v>
      </c>
      <c r="I52" s="16"/>
      <c r="J52" s="16"/>
      <c r="K52" s="16"/>
      <c r="L52" s="16"/>
    </row>
    <row r="53" spans="1:12" ht="15">
      <c r="A53" s="101"/>
      <c r="B53" s="102" t="s">
        <v>297</v>
      </c>
      <c r="C53" s="101"/>
      <c r="D53" s="101"/>
      <c r="I53" s="16"/>
      <c r="J53" s="16"/>
      <c r="K53" s="16"/>
      <c r="L53" s="16"/>
    </row>
    <row r="54" spans="1:12" ht="15">
      <c r="A54" s="101"/>
      <c r="B54" s="75" t="s">
        <v>230</v>
      </c>
      <c r="C54" s="103"/>
      <c r="D54" s="76" t="s">
        <v>327</v>
      </c>
      <c r="I54" s="16"/>
      <c r="J54" s="16"/>
      <c r="K54" s="16"/>
      <c r="L54" s="16"/>
    </row>
    <row r="55" spans="1:12" ht="15">
      <c r="A55" s="101"/>
      <c r="B55" s="75" t="s">
        <v>231</v>
      </c>
      <c r="C55" s="103"/>
      <c r="D55" s="76" t="s">
        <v>328</v>
      </c>
      <c r="I55" s="16"/>
      <c r="J55" s="16"/>
      <c r="K55" s="16"/>
      <c r="L55" s="16"/>
    </row>
    <row r="56" spans="1:12" ht="15">
      <c r="A56" s="101"/>
      <c r="B56" s="75" t="s">
        <v>300</v>
      </c>
      <c r="C56" s="103"/>
      <c r="D56" s="76">
        <v>4950</v>
      </c>
      <c r="I56" s="16"/>
      <c r="J56" s="16"/>
      <c r="K56" s="16"/>
      <c r="L56" s="16"/>
    </row>
    <row r="57" spans="1:12" ht="15">
      <c r="A57" s="101"/>
      <c r="B57" s="75" t="s">
        <v>275</v>
      </c>
      <c r="C57" s="103"/>
      <c r="D57" s="80">
        <f>D52-D55-D56</f>
        <v>20244.219999999972</v>
      </c>
      <c r="I57" s="16"/>
      <c r="J57" s="16"/>
      <c r="K57" s="16"/>
      <c r="L57" s="16"/>
    </row>
    <row r="58" spans="1:12" ht="15">
      <c r="A58" s="101"/>
      <c r="B58" s="77" t="s">
        <v>232</v>
      </c>
      <c r="C58" s="77"/>
      <c r="D58" s="105" t="s">
        <v>233</v>
      </c>
      <c r="I58" s="16"/>
      <c r="J58" s="16"/>
      <c r="K58" s="16"/>
      <c r="L58" s="16"/>
    </row>
    <row r="59" spans="1:12" ht="15">
      <c r="A59" s="101"/>
      <c r="B59" s="3"/>
      <c r="C59" s="101"/>
      <c r="D59" s="101"/>
      <c r="I59" s="16"/>
      <c r="J59" s="16"/>
      <c r="K59" s="16"/>
      <c r="L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J66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28125" style="10" customWidth="1"/>
    <col min="4" max="4" width="29.140625" style="16" customWidth="1"/>
  </cols>
  <sheetData>
    <row r="2" spans="1:3" ht="15">
      <c r="A2" s="112" t="s">
        <v>129</v>
      </c>
      <c r="B2" s="112"/>
      <c r="C2" s="112"/>
    </row>
    <row r="3" ht="14.25" customHeight="1"/>
    <row r="4" spans="1:6" ht="15.75">
      <c r="A4" s="62" t="s">
        <v>193</v>
      </c>
      <c r="B4" s="62"/>
      <c r="C4" s="62"/>
      <c r="D4" s="62"/>
      <c r="E4" s="15"/>
      <c r="F4" s="15"/>
    </row>
    <row r="5" spans="1:6" ht="15">
      <c r="A5" s="78" t="s">
        <v>265</v>
      </c>
      <c r="B5" s="78"/>
      <c r="C5" s="78"/>
      <c r="D5" s="78"/>
      <c r="E5" s="15"/>
      <c r="F5" s="15"/>
    </row>
    <row r="6" spans="1:6" ht="15">
      <c r="A6" s="63" t="s">
        <v>301</v>
      </c>
      <c r="B6" s="63"/>
      <c r="C6" s="63"/>
      <c r="D6" s="63"/>
      <c r="E6" s="15"/>
      <c r="F6" s="15"/>
    </row>
    <row r="7" spans="1:6" ht="15.75" thickBot="1">
      <c r="A7" s="79" t="s">
        <v>195</v>
      </c>
      <c r="B7" s="79"/>
      <c r="C7" s="79"/>
      <c r="D7" s="79"/>
      <c r="E7" s="15"/>
      <c r="F7" s="15"/>
    </row>
    <row r="8" spans="1:1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5"/>
      <c r="J8" s="15"/>
    </row>
    <row r="9" spans="1:10" ht="15.75" thickBot="1">
      <c r="A9" s="64" t="s">
        <v>200</v>
      </c>
      <c r="B9" s="66" t="s">
        <v>281</v>
      </c>
      <c r="C9" s="95"/>
      <c r="D9" s="64"/>
      <c r="E9" s="16"/>
      <c r="F9" s="16"/>
      <c r="G9" s="16"/>
      <c r="H9" s="16"/>
      <c r="I9" s="15"/>
      <c r="J9" s="15"/>
    </row>
    <row r="10" spans="1:10" ht="15">
      <c r="A10" s="96"/>
      <c r="B10" s="68" t="s">
        <v>201</v>
      </c>
      <c r="C10" s="96" t="s">
        <v>202</v>
      </c>
      <c r="D10" s="97">
        <v>171923.09</v>
      </c>
      <c r="E10" s="16"/>
      <c r="F10" s="16"/>
      <c r="G10" s="16"/>
      <c r="H10" s="16"/>
      <c r="I10" s="15"/>
      <c r="J10" s="15"/>
    </row>
    <row r="11" spans="1:10" ht="15">
      <c r="A11" s="96"/>
      <c r="B11" s="68" t="s">
        <v>282</v>
      </c>
      <c r="C11" s="96" t="s">
        <v>202</v>
      </c>
      <c r="D11" s="97">
        <v>23774.98</v>
      </c>
      <c r="E11" s="16"/>
      <c r="F11" s="16"/>
      <c r="G11" s="16"/>
      <c r="H11" s="16"/>
      <c r="I11" s="15"/>
      <c r="J11" s="15"/>
    </row>
    <row r="12" spans="1:10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  <c r="H12" s="16"/>
      <c r="I12" s="15"/>
      <c r="J12" s="15"/>
    </row>
    <row r="13" spans="1:10" ht="15">
      <c r="A13" s="96"/>
      <c r="B13" s="68" t="s">
        <v>204</v>
      </c>
      <c r="C13" s="96" t="s">
        <v>202</v>
      </c>
      <c r="D13" s="97">
        <v>35079.25</v>
      </c>
      <c r="E13" s="16"/>
      <c r="F13" s="16"/>
      <c r="G13" s="16"/>
      <c r="H13" s="16"/>
      <c r="I13" s="15"/>
      <c r="J13" s="15"/>
    </row>
    <row r="14" spans="1:10" ht="15">
      <c r="A14" s="96"/>
      <c r="B14" s="68" t="s">
        <v>205</v>
      </c>
      <c r="C14" s="96" t="s">
        <v>202</v>
      </c>
      <c r="D14" s="97">
        <v>41908.61</v>
      </c>
      <c r="E14" s="16"/>
      <c r="F14" s="16"/>
      <c r="G14" s="16"/>
      <c r="H14" s="16"/>
      <c r="I14" s="15"/>
      <c r="J14" s="15"/>
    </row>
    <row r="15" spans="1:10" ht="26.25">
      <c r="A15" s="96"/>
      <c r="B15" s="68" t="s">
        <v>283</v>
      </c>
      <c r="C15" s="96" t="s">
        <v>202</v>
      </c>
      <c r="D15" s="97">
        <v>4248.95</v>
      </c>
      <c r="E15" s="16"/>
      <c r="F15" s="16"/>
      <c r="G15" s="16"/>
      <c r="H15" s="16"/>
      <c r="I15" s="15"/>
      <c r="J15" s="15"/>
    </row>
    <row r="16" spans="1:10" ht="15">
      <c r="A16" s="96"/>
      <c r="B16" s="68" t="s">
        <v>284</v>
      </c>
      <c r="C16" s="96" t="s">
        <v>202</v>
      </c>
      <c r="D16" s="97">
        <v>66764.07</v>
      </c>
      <c r="E16" s="16"/>
      <c r="F16" s="16"/>
      <c r="G16" s="16"/>
      <c r="H16" s="16"/>
      <c r="I16" s="15"/>
      <c r="J16" s="15"/>
    </row>
    <row r="17" spans="1:10" ht="15.75" thickBot="1">
      <c r="A17" s="71"/>
      <c r="B17" s="69" t="s">
        <v>13</v>
      </c>
      <c r="C17" s="98" t="s">
        <v>202</v>
      </c>
      <c r="D17" s="99">
        <v>343698.95</v>
      </c>
      <c r="E17" s="16"/>
      <c r="F17" s="16"/>
      <c r="G17" s="16"/>
      <c r="H17" s="16"/>
      <c r="I17" s="15"/>
      <c r="J17" s="15"/>
    </row>
    <row r="18" spans="1:10" ht="15.75" thickBot="1">
      <c r="A18" s="64" t="s">
        <v>206</v>
      </c>
      <c r="B18" s="66" t="s">
        <v>285</v>
      </c>
      <c r="C18" s="95"/>
      <c r="D18" s="64"/>
      <c r="E18" s="16"/>
      <c r="F18" s="16"/>
      <c r="G18" s="16"/>
      <c r="H18" s="16"/>
      <c r="I18" s="15"/>
      <c r="J18" s="15"/>
    </row>
    <row r="19" spans="1:10" ht="15">
      <c r="A19" s="96"/>
      <c r="B19" s="68" t="s">
        <v>207</v>
      </c>
      <c r="C19" s="96" t="s">
        <v>202</v>
      </c>
      <c r="D19" s="97">
        <v>107198.6</v>
      </c>
      <c r="E19" s="16"/>
      <c r="F19" s="16"/>
      <c r="G19" s="16"/>
      <c r="H19" s="16"/>
      <c r="I19" s="15"/>
      <c r="J19" s="15"/>
    </row>
    <row r="20" spans="1:10" ht="15">
      <c r="A20" s="96"/>
      <c r="B20" s="68" t="s">
        <v>208</v>
      </c>
      <c r="C20" s="96" t="s">
        <v>202</v>
      </c>
      <c r="D20" s="97">
        <v>25086.15</v>
      </c>
      <c r="E20" s="16"/>
      <c r="F20" s="16"/>
      <c r="G20" s="16"/>
      <c r="H20" s="16"/>
      <c r="I20" s="15"/>
      <c r="J20" s="15"/>
    </row>
    <row r="21" spans="1:10" ht="15">
      <c r="A21" s="96"/>
      <c r="B21" s="68" t="s">
        <v>210</v>
      </c>
      <c r="C21" s="96" t="s">
        <v>202</v>
      </c>
      <c r="D21" s="67" t="s">
        <v>209</v>
      </c>
      <c r="E21" s="16"/>
      <c r="F21" s="16"/>
      <c r="G21" s="16"/>
      <c r="H21" s="16"/>
      <c r="I21" s="15"/>
      <c r="J21" s="15"/>
    </row>
    <row r="22" spans="1:10" ht="15">
      <c r="A22" s="96"/>
      <c r="B22" s="68" t="s">
        <v>286</v>
      </c>
      <c r="C22" s="96" t="s">
        <v>202</v>
      </c>
      <c r="D22" s="97">
        <v>23436.65</v>
      </c>
      <c r="E22" s="16"/>
      <c r="F22" s="16"/>
      <c r="G22" s="16"/>
      <c r="H22" s="16"/>
      <c r="I22" s="15"/>
      <c r="J22" s="15"/>
    </row>
    <row r="23" spans="1:10" ht="15.75" thickBot="1">
      <c r="A23" s="71"/>
      <c r="B23" s="69" t="s">
        <v>13</v>
      </c>
      <c r="C23" s="98" t="s">
        <v>202</v>
      </c>
      <c r="D23" s="99">
        <v>155721.4</v>
      </c>
      <c r="E23" s="16"/>
      <c r="F23" s="16"/>
      <c r="G23" s="16"/>
      <c r="H23" s="16"/>
      <c r="I23" s="15"/>
      <c r="J23" s="15"/>
    </row>
    <row r="24" spans="1:10" ht="15.75" thickBot="1">
      <c r="A24" s="64" t="s">
        <v>211</v>
      </c>
      <c r="B24" s="66" t="s">
        <v>287</v>
      </c>
      <c r="C24" s="95"/>
      <c r="D24" s="64"/>
      <c r="E24" s="16"/>
      <c r="F24" s="16"/>
      <c r="G24" s="16"/>
      <c r="H24" s="16"/>
      <c r="I24" s="15"/>
      <c r="J24" s="15"/>
    </row>
    <row r="25" spans="1:10" ht="15">
      <c r="A25" s="96"/>
      <c r="B25" s="68" t="s">
        <v>212</v>
      </c>
      <c r="C25" s="96" t="s">
        <v>202</v>
      </c>
      <c r="D25" s="97">
        <v>66549.35</v>
      </c>
      <c r="E25" s="16"/>
      <c r="F25" s="16"/>
      <c r="G25" s="16"/>
      <c r="H25" s="16"/>
      <c r="I25" s="15"/>
      <c r="J25" s="15"/>
    </row>
    <row r="26" spans="1:10" ht="15">
      <c r="A26" s="96"/>
      <c r="B26" s="68" t="s">
        <v>213</v>
      </c>
      <c r="C26" s="96" t="s">
        <v>202</v>
      </c>
      <c r="D26" s="97">
        <v>59927.25</v>
      </c>
      <c r="E26" s="16"/>
      <c r="F26" s="16"/>
      <c r="G26" s="16"/>
      <c r="H26" s="16"/>
      <c r="I26" s="15"/>
      <c r="J26" s="15"/>
    </row>
    <row r="27" spans="1:10" ht="15">
      <c r="A27" s="96"/>
      <c r="B27" s="68" t="s">
        <v>179</v>
      </c>
      <c r="C27" s="96" t="s">
        <v>202</v>
      </c>
      <c r="D27" s="67" t="s">
        <v>209</v>
      </c>
      <c r="E27" s="16"/>
      <c r="F27" s="16"/>
      <c r="G27" s="16"/>
      <c r="H27" s="16"/>
      <c r="I27" s="15"/>
      <c r="J27" s="15"/>
    </row>
    <row r="28" spans="1:10" ht="15">
      <c r="A28" s="96"/>
      <c r="B28" s="68" t="s">
        <v>288</v>
      </c>
      <c r="C28" s="96" t="s">
        <v>202</v>
      </c>
      <c r="D28" s="97">
        <v>27232.83</v>
      </c>
      <c r="E28" s="16"/>
      <c r="F28" s="16"/>
      <c r="G28" s="16"/>
      <c r="H28" s="16"/>
      <c r="I28" s="15"/>
      <c r="J28" s="15"/>
    </row>
    <row r="29" spans="1:10" ht="15">
      <c r="A29" s="96"/>
      <c r="B29" s="68" t="s">
        <v>289</v>
      </c>
      <c r="C29" s="96" t="s">
        <v>202</v>
      </c>
      <c r="D29" s="97">
        <v>1915.22</v>
      </c>
      <c r="E29" s="16"/>
      <c r="F29" s="16"/>
      <c r="G29" s="16"/>
      <c r="H29" s="16"/>
      <c r="I29" s="15"/>
      <c r="J29" s="15"/>
    </row>
    <row r="30" spans="1:10" ht="15.75" thickBot="1">
      <c r="A30" s="71"/>
      <c r="B30" s="69" t="s">
        <v>13</v>
      </c>
      <c r="C30" s="98" t="s">
        <v>202</v>
      </c>
      <c r="D30" s="99">
        <v>155624.65</v>
      </c>
      <c r="E30" s="16"/>
      <c r="F30" s="16"/>
      <c r="G30" s="16"/>
      <c r="H30" s="16"/>
      <c r="I30" s="15"/>
      <c r="J30" s="15"/>
    </row>
    <row r="31" spans="1:10" ht="15.75" thickBot="1">
      <c r="A31" s="64" t="s">
        <v>216</v>
      </c>
      <c r="B31" s="66" t="s">
        <v>290</v>
      </c>
      <c r="C31" s="95"/>
      <c r="D31" s="64"/>
      <c r="E31" s="16"/>
      <c r="F31" s="16"/>
      <c r="G31" s="16"/>
      <c r="H31" s="16"/>
      <c r="I31" s="15"/>
      <c r="J31" s="15"/>
    </row>
    <row r="32" spans="1:10" ht="15">
      <c r="A32" s="96"/>
      <c r="B32" s="68" t="s">
        <v>214</v>
      </c>
      <c r="C32" s="96" t="s">
        <v>202</v>
      </c>
      <c r="D32" s="97">
        <v>264377.2</v>
      </c>
      <c r="E32" s="16"/>
      <c r="F32" s="16"/>
      <c r="G32" s="16"/>
      <c r="H32" s="16"/>
      <c r="I32" s="15"/>
      <c r="J32" s="15"/>
    </row>
    <row r="33" spans="1:10" ht="15">
      <c r="A33" s="96"/>
      <c r="B33" s="68" t="s">
        <v>215</v>
      </c>
      <c r="C33" s="96" t="s">
        <v>202</v>
      </c>
      <c r="D33" s="97">
        <v>16020</v>
      </c>
      <c r="E33" s="16"/>
      <c r="F33" s="16"/>
      <c r="G33" s="16"/>
      <c r="H33" s="16"/>
      <c r="I33" s="15"/>
      <c r="J33" s="15"/>
    </row>
    <row r="34" spans="1:10" ht="15.75" thickBot="1">
      <c r="A34" s="71"/>
      <c r="B34" s="69" t="s">
        <v>13</v>
      </c>
      <c r="C34" s="98" t="s">
        <v>202</v>
      </c>
      <c r="D34" s="99">
        <v>280397.2</v>
      </c>
      <c r="E34" s="16"/>
      <c r="F34" s="16"/>
      <c r="G34" s="16"/>
      <c r="H34" s="16"/>
      <c r="I34" s="15"/>
      <c r="J34" s="15"/>
    </row>
    <row r="35" spans="1:10" ht="15.75" thickBot="1">
      <c r="A35" s="64" t="s">
        <v>218</v>
      </c>
      <c r="B35" s="66" t="s">
        <v>291</v>
      </c>
      <c r="C35" s="95"/>
      <c r="D35" s="64"/>
      <c r="E35" s="16"/>
      <c r="F35" s="16"/>
      <c r="G35" s="16"/>
      <c r="H35" s="16"/>
      <c r="I35" s="15"/>
      <c r="J35" s="15"/>
    </row>
    <row r="36" spans="1:10" ht="15">
      <c r="A36" s="96"/>
      <c r="B36" s="68" t="s">
        <v>209</v>
      </c>
      <c r="C36" s="96" t="s">
        <v>202</v>
      </c>
      <c r="D36" s="97">
        <v>34560</v>
      </c>
      <c r="E36" s="16"/>
      <c r="F36" s="16"/>
      <c r="G36" s="16"/>
      <c r="H36" s="16"/>
      <c r="I36" s="15"/>
      <c r="J36" s="15"/>
    </row>
    <row r="37" spans="1:10" ht="15.75" thickBot="1">
      <c r="A37" s="71"/>
      <c r="B37" s="69" t="s">
        <v>13</v>
      </c>
      <c r="C37" s="98" t="s">
        <v>202</v>
      </c>
      <c r="D37" s="99">
        <v>34560</v>
      </c>
      <c r="E37" s="16"/>
      <c r="F37" s="16"/>
      <c r="G37" s="16"/>
      <c r="H37" s="16"/>
      <c r="I37" s="15"/>
      <c r="J37" s="15"/>
    </row>
    <row r="38" spans="1:10" ht="15.75" thickBot="1">
      <c r="A38" s="64" t="s">
        <v>220</v>
      </c>
      <c r="B38" s="66" t="s">
        <v>292</v>
      </c>
      <c r="C38" s="95"/>
      <c r="D38" s="64"/>
      <c r="E38" s="16"/>
      <c r="F38" s="16"/>
      <c r="G38" s="16"/>
      <c r="H38" s="16"/>
      <c r="I38" s="15"/>
      <c r="J38" s="15"/>
    </row>
    <row r="39" spans="1:10" ht="15">
      <c r="A39" s="96"/>
      <c r="B39" s="68" t="s">
        <v>219</v>
      </c>
      <c r="C39" s="96" t="s">
        <v>202</v>
      </c>
      <c r="D39" s="97">
        <v>78572.59</v>
      </c>
      <c r="E39" s="16"/>
      <c r="F39" s="16"/>
      <c r="G39" s="16"/>
      <c r="H39" s="16"/>
      <c r="I39" s="15"/>
      <c r="J39" s="15"/>
    </row>
    <row r="40" spans="1:10" ht="15">
      <c r="A40" s="96"/>
      <c r="B40" s="68" t="s">
        <v>221</v>
      </c>
      <c r="C40" s="96" t="s">
        <v>202</v>
      </c>
      <c r="D40" s="97">
        <v>28329.66</v>
      </c>
      <c r="E40" s="16"/>
      <c r="F40" s="16"/>
      <c r="G40" s="16"/>
      <c r="H40" s="16"/>
      <c r="I40" s="15"/>
      <c r="J40" s="15"/>
    </row>
    <row r="41" spans="1:10" ht="15.75" thickBot="1">
      <c r="A41" s="71"/>
      <c r="B41" s="69" t="s">
        <v>13</v>
      </c>
      <c r="C41" s="98" t="s">
        <v>202</v>
      </c>
      <c r="D41" s="99">
        <v>106902.25</v>
      </c>
      <c r="E41" s="16"/>
      <c r="F41" s="16"/>
      <c r="G41" s="16"/>
      <c r="H41" s="16"/>
      <c r="I41" s="15"/>
      <c r="J41" s="15"/>
    </row>
    <row r="42" spans="1:10" ht="15.75" thickBot="1">
      <c r="A42" s="64" t="s">
        <v>222</v>
      </c>
      <c r="B42" s="66" t="s">
        <v>167</v>
      </c>
      <c r="C42" s="95"/>
      <c r="D42" s="64"/>
      <c r="E42" s="16"/>
      <c r="F42" s="16"/>
      <c r="G42" s="16"/>
      <c r="H42" s="16"/>
      <c r="I42" s="15"/>
      <c r="J42" s="15"/>
    </row>
    <row r="43" spans="1:10" ht="15">
      <c r="A43" s="96"/>
      <c r="B43" s="68" t="s">
        <v>209</v>
      </c>
      <c r="C43" s="96" t="s">
        <v>202</v>
      </c>
      <c r="D43" s="97">
        <v>278389.5</v>
      </c>
      <c r="E43" s="16"/>
      <c r="F43" s="16"/>
      <c r="G43" s="16"/>
      <c r="H43" s="16"/>
      <c r="I43" s="15"/>
      <c r="J43" s="15"/>
    </row>
    <row r="44" spans="1:10" ht="15.75" thickBot="1">
      <c r="A44" s="71"/>
      <c r="B44" s="69" t="s">
        <v>13</v>
      </c>
      <c r="C44" s="98" t="s">
        <v>202</v>
      </c>
      <c r="D44" s="99">
        <v>278389.5</v>
      </c>
      <c r="E44" s="16"/>
      <c r="F44" s="16"/>
      <c r="G44" s="16"/>
      <c r="H44" s="16"/>
      <c r="I44" s="15"/>
      <c r="J44" s="15"/>
    </row>
    <row r="45" spans="1:10" ht="15.75" thickBot="1">
      <c r="A45" s="64" t="s">
        <v>223</v>
      </c>
      <c r="B45" s="66" t="s">
        <v>293</v>
      </c>
      <c r="C45" s="95"/>
      <c r="D45" s="64"/>
      <c r="E45" s="16"/>
      <c r="F45" s="16"/>
      <c r="G45" s="16"/>
      <c r="H45" s="16"/>
      <c r="I45" s="15"/>
      <c r="J45" s="15"/>
    </row>
    <row r="46" spans="1:10" ht="15">
      <c r="A46" s="96"/>
      <c r="B46" s="68" t="s">
        <v>209</v>
      </c>
      <c r="C46" s="96" t="s">
        <v>202</v>
      </c>
      <c r="D46" s="67" t="s">
        <v>209</v>
      </c>
      <c r="E46" s="16"/>
      <c r="F46" s="16"/>
      <c r="G46" s="16"/>
      <c r="H46" s="16"/>
      <c r="I46" s="15"/>
      <c r="J46" s="15"/>
    </row>
    <row r="47" spans="1:10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  <c r="G47" s="16"/>
      <c r="H47" s="16"/>
      <c r="I47" s="15"/>
      <c r="J47" s="15"/>
    </row>
    <row r="48" spans="1:10" ht="15.75" thickBot="1">
      <c r="A48" s="64" t="s">
        <v>223</v>
      </c>
      <c r="B48" s="66" t="s">
        <v>226</v>
      </c>
      <c r="C48" s="74" t="s">
        <v>202</v>
      </c>
      <c r="D48" s="90">
        <v>1355293.95</v>
      </c>
      <c r="E48" s="16"/>
      <c r="F48" s="16"/>
      <c r="G48" s="16"/>
      <c r="H48" s="16"/>
      <c r="I48" s="15"/>
      <c r="J48" s="15"/>
    </row>
    <row r="49" spans="1:10" ht="15.75" thickBot="1">
      <c r="A49" s="71" t="s">
        <v>224</v>
      </c>
      <c r="B49" s="72" t="s">
        <v>294</v>
      </c>
      <c r="C49" s="73" t="s">
        <v>202</v>
      </c>
      <c r="D49" s="91">
        <f>D48*10%</f>
        <v>135529.395</v>
      </c>
      <c r="E49" s="16"/>
      <c r="F49" s="16"/>
      <c r="G49" s="16"/>
      <c r="H49" s="16"/>
      <c r="I49" s="15"/>
      <c r="J49" s="15"/>
    </row>
    <row r="50" spans="1:10" ht="15.75" thickBot="1">
      <c r="A50" s="64" t="s">
        <v>225</v>
      </c>
      <c r="B50" s="66" t="s">
        <v>217</v>
      </c>
      <c r="C50" s="74" t="s">
        <v>202</v>
      </c>
      <c r="D50" s="90">
        <f>D48+D49</f>
        <v>1490823.345</v>
      </c>
      <c r="E50" s="16"/>
      <c r="F50" s="16"/>
      <c r="G50" s="16"/>
      <c r="H50" s="16"/>
      <c r="I50" s="15"/>
      <c r="J50" s="15"/>
    </row>
    <row r="51" spans="1:10" ht="15.75" thickBot="1">
      <c r="A51" s="71" t="s">
        <v>227</v>
      </c>
      <c r="B51" s="72" t="s">
        <v>295</v>
      </c>
      <c r="C51" s="73" t="s">
        <v>202</v>
      </c>
      <c r="D51" s="91">
        <v>17677.28</v>
      </c>
      <c r="E51" s="16"/>
      <c r="F51" s="16"/>
      <c r="G51" s="16"/>
      <c r="H51" s="16"/>
      <c r="I51" s="15"/>
      <c r="J51" s="15"/>
    </row>
    <row r="52" spans="1:10" ht="15.75" thickBot="1">
      <c r="A52" s="64" t="s">
        <v>228</v>
      </c>
      <c r="B52" s="66" t="s">
        <v>229</v>
      </c>
      <c r="C52" s="74" t="s">
        <v>202</v>
      </c>
      <c r="D52" s="90">
        <f>D50+D51</f>
        <v>1508500.625</v>
      </c>
      <c r="E52" s="16"/>
      <c r="F52" s="16"/>
      <c r="G52" s="16"/>
      <c r="H52" s="16"/>
      <c r="I52" s="15"/>
      <c r="J52" s="15"/>
    </row>
    <row r="53" spans="1:10" ht="15">
      <c r="A53" s="101"/>
      <c r="B53" s="102" t="s">
        <v>297</v>
      </c>
      <c r="C53" s="101"/>
      <c r="D53" s="101"/>
      <c r="E53" s="16"/>
      <c r="F53" s="16"/>
      <c r="G53" s="16"/>
      <c r="H53" s="16"/>
      <c r="I53" s="15"/>
      <c r="J53" s="15"/>
    </row>
    <row r="54" spans="1:10" ht="15">
      <c r="A54" s="101"/>
      <c r="B54" s="75" t="s">
        <v>230</v>
      </c>
      <c r="C54" s="103"/>
      <c r="D54" s="76" t="s">
        <v>340</v>
      </c>
      <c r="E54" s="16"/>
      <c r="F54" s="16"/>
      <c r="G54" s="16"/>
      <c r="H54" s="16"/>
      <c r="I54" s="15"/>
      <c r="J54" s="15"/>
    </row>
    <row r="55" spans="1:10" ht="15">
      <c r="A55" s="101"/>
      <c r="B55" s="75" t="s">
        <v>231</v>
      </c>
      <c r="C55" s="103"/>
      <c r="D55" s="76" t="s">
        <v>341</v>
      </c>
      <c r="E55" s="16"/>
      <c r="F55" s="16"/>
      <c r="G55" s="16"/>
      <c r="H55" s="16"/>
      <c r="I55" s="15"/>
      <c r="J55" s="15"/>
    </row>
    <row r="56" spans="1:10" ht="15">
      <c r="A56" s="101"/>
      <c r="B56" s="75" t="s">
        <v>277</v>
      </c>
      <c r="C56" s="103"/>
      <c r="D56" s="76" t="s">
        <v>342</v>
      </c>
      <c r="E56" s="16"/>
      <c r="F56" s="16"/>
      <c r="G56" s="16"/>
      <c r="H56" s="16"/>
      <c r="I56" s="15"/>
      <c r="J56" s="15"/>
    </row>
    <row r="57" spans="1:10" ht="15">
      <c r="A57" s="101"/>
      <c r="B57" s="75" t="s">
        <v>300</v>
      </c>
      <c r="C57" s="103"/>
      <c r="D57" s="76">
        <v>20400</v>
      </c>
      <c r="E57" s="16"/>
      <c r="F57" s="16"/>
      <c r="G57" s="16"/>
      <c r="H57" s="16"/>
      <c r="I57" s="15"/>
      <c r="J57" s="15"/>
    </row>
    <row r="58" spans="1:10" ht="15">
      <c r="A58" s="101"/>
      <c r="B58" s="75" t="s">
        <v>275</v>
      </c>
      <c r="C58" s="103"/>
      <c r="D58" s="80">
        <f>D52-D55-D56-D57</f>
        <v>151769.365</v>
      </c>
      <c r="E58" s="16"/>
      <c r="F58" s="16"/>
      <c r="G58" s="16"/>
      <c r="H58" s="16"/>
      <c r="I58" s="15"/>
      <c r="J58" s="15"/>
    </row>
    <row r="59" spans="1:10" ht="15">
      <c r="A59" s="101"/>
      <c r="B59" s="77" t="s">
        <v>232</v>
      </c>
      <c r="C59" s="77"/>
      <c r="D59" s="105" t="s">
        <v>233</v>
      </c>
      <c r="E59" s="16"/>
      <c r="F59" s="16"/>
      <c r="G59" s="16"/>
      <c r="H59" s="16"/>
      <c r="I59" s="15"/>
      <c r="J59" s="15"/>
    </row>
    <row r="60" spans="1:10" ht="15">
      <c r="A60" s="101"/>
      <c r="B60" s="3"/>
      <c r="C60" s="101"/>
      <c r="D60" s="101"/>
      <c r="E60" s="16"/>
      <c r="F60" s="16"/>
      <c r="G60" s="16"/>
      <c r="H60" s="16"/>
      <c r="I60" s="15"/>
      <c r="J60" s="15"/>
    </row>
    <row r="61" spans="5:6" ht="15">
      <c r="E61" s="15"/>
      <c r="F61" s="15"/>
    </row>
    <row r="62" spans="5:6" ht="15">
      <c r="E62" s="15"/>
      <c r="F62" s="15"/>
    </row>
    <row r="63" spans="5:6" ht="15">
      <c r="E63" s="15"/>
      <c r="F63" s="15"/>
    </row>
    <row r="64" spans="5:6" ht="15">
      <c r="E64" s="15"/>
      <c r="F64" s="15"/>
    </row>
    <row r="65" spans="5:6" ht="15">
      <c r="E65" s="15"/>
      <c r="F65" s="15"/>
    </row>
    <row r="66" spans="5:6" ht="15">
      <c r="E66" s="15"/>
      <c r="F66" s="15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10.00390625" style="24" customWidth="1"/>
    <col min="2" max="2" width="74.28125" style="3" customWidth="1"/>
    <col min="3" max="3" width="15.421875" style="20" customWidth="1"/>
    <col min="4" max="4" width="30.00390625" style="0" customWidth="1"/>
  </cols>
  <sheetData>
    <row r="1" spans="1:4" ht="15">
      <c r="A1" s="23"/>
      <c r="B1" s="21"/>
      <c r="C1" s="22"/>
      <c r="D1" s="18"/>
    </row>
    <row r="2" spans="1:4" ht="15">
      <c r="A2" s="111" t="s">
        <v>129</v>
      </c>
      <c r="B2" s="111"/>
      <c r="C2" s="111"/>
      <c r="D2" s="18"/>
    </row>
    <row r="3" spans="1:4" ht="15">
      <c r="A3" s="23"/>
      <c r="B3" s="21"/>
      <c r="C3" s="22"/>
      <c r="D3" s="18"/>
    </row>
    <row r="4" spans="1:4" ht="15.75">
      <c r="A4" s="62" t="s">
        <v>193</v>
      </c>
      <c r="B4" s="62"/>
      <c r="C4" s="62"/>
      <c r="D4" s="62"/>
    </row>
    <row r="5" spans="1:4" ht="15">
      <c r="A5" s="78" t="s">
        <v>234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67357.63</v>
      </c>
    </row>
    <row r="11" spans="1:4" ht="15">
      <c r="A11" s="96"/>
      <c r="B11" s="68" t="s">
        <v>282</v>
      </c>
      <c r="C11" s="96" t="s">
        <v>202</v>
      </c>
      <c r="D11" s="97">
        <v>19193.34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19684.55</v>
      </c>
    </row>
    <row r="14" spans="1:4" ht="15">
      <c r="A14" s="96"/>
      <c r="B14" s="68" t="s">
        <v>205</v>
      </c>
      <c r="C14" s="96" t="s">
        <v>202</v>
      </c>
      <c r="D14" s="97">
        <v>51345.84</v>
      </c>
    </row>
    <row r="15" spans="1:4" ht="26.25">
      <c r="A15" s="96"/>
      <c r="B15" s="68" t="s">
        <v>283</v>
      </c>
      <c r="C15" s="96" t="s">
        <v>202</v>
      </c>
      <c r="D15" s="97">
        <v>2384.28</v>
      </c>
    </row>
    <row r="16" spans="1:4" ht="15">
      <c r="A16" s="96"/>
      <c r="B16" s="68" t="s">
        <v>284</v>
      </c>
      <c r="C16" s="96" t="s">
        <v>202</v>
      </c>
      <c r="D16" s="97">
        <v>37464.32</v>
      </c>
    </row>
    <row r="17" spans="1:4" ht="15.75" thickBot="1">
      <c r="A17" s="71"/>
      <c r="B17" s="69" t="s">
        <v>13</v>
      </c>
      <c r="C17" s="98" t="s">
        <v>202</v>
      </c>
      <c r="D17" s="99">
        <v>197429.96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65600.35</v>
      </c>
    </row>
    <row r="20" spans="1:4" ht="15">
      <c r="A20" s="96"/>
      <c r="B20" s="68" t="s">
        <v>208</v>
      </c>
      <c r="C20" s="96" t="s">
        <v>202</v>
      </c>
      <c r="D20" s="97">
        <v>24292.35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13151.36</v>
      </c>
    </row>
    <row r="23" spans="1:4" ht="15.75" thickBot="1">
      <c r="A23" s="71"/>
      <c r="B23" s="69" t="s">
        <v>13</v>
      </c>
      <c r="C23" s="98" t="s">
        <v>202</v>
      </c>
      <c r="D23" s="99">
        <v>103044.06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34140.05</v>
      </c>
    </row>
    <row r="26" spans="1:4" ht="15">
      <c r="A26" s="96"/>
      <c r="B26" s="68" t="s">
        <v>213</v>
      </c>
      <c r="C26" s="96" t="s">
        <v>202</v>
      </c>
      <c r="D26" s="97">
        <v>32817.3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15281.57</v>
      </c>
    </row>
    <row r="29" spans="1:4" ht="15">
      <c r="A29" s="96"/>
      <c r="B29" s="68" t="s">
        <v>289</v>
      </c>
      <c r="C29" s="96" t="s">
        <v>202</v>
      </c>
      <c r="D29" s="97">
        <v>2081.54</v>
      </c>
    </row>
    <row r="30" spans="1:4" ht="15.75" thickBot="1">
      <c r="A30" s="71"/>
      <c r="B30" s="69" t="s">
        <v>13</v>
      </c>
      <c r="C30" s="98" t="s">
        <v>202</v>
      </c>
      <c r="D30" s="99">
        <v>84320.47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67" t="s">
        <v>209</v>
      </c>
    </row>
    <row r="33" spans="1:4" ht="15">
      <c r="A33" s="96"/>
      <c r="B33" s="68" t="s">
        <v>215</v>
      </c>
      <c r="C33" s="96" t="s">
        <v>202</v>
      </c>
      <c r="D33" s="67" t="s">
        <v>209</v>
      </c>
    </row>
    <row r="34" spans="1:4" ht="15.75" thickBot="1">
      <c r="A34" s="71"/>
      <c r="B34" s="69" t="s">
        <v>13</v>
      </c>
      <c r="C34" s="98" t="s">
        <v>202</v>
      </c>
      <c r="D34" s="70" t="s">
        <v>209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97">
        <v>41555.2</v>
      </c>
    </row>
    <row r="37" spans="1:4" ht="15.75" thickBot="1">
      <c r="A37" s="71"/>
      <c r="B37" s="69" t="s">
        <v>13</v>
      </c>
      <c r="C37" s="98" t="s">
        <v>202</v>
      </c>
      <c r="D37" s="99">
        <v>41555.2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44090.62</v>
      </c>
    </row>
    <row r="40" spans="1:4" ht="15">
      <c r="A40" s="96"/>
      <c r="B40" s="68" t="s">
        <v>221</v>
      </c>
      <c r="C40" s="96" t="s">
        <v>202</v>
      </c>
      <c r="D40" s="97">
        <v>15897.05</v>
      </c>
    </row>
    <row r="41" spans="1:4" ht="15.75" thickBot="1">
      <c r="A41" s="71"/>
      <c r="B41" s="69" t="s">
        <v>13</v>
      </c>
      <c r="C41" s="98" t="s">
        <v>202</v>
      </c>
      <c r="D41" s="99">
        <v>59987.66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156216.88</v>
      </c>
    </row>
    <row r="44" spans="1:4" ht="15.75" thickBot="1">
      <c r="A44" s="71"/>
      <c r="B44" s="69" t="s">
        <v>13</v>
      </c>
      <c r="C44" s="98" t="s">
        <v>202</v>
      </c>
      <c r="D44" s="99">
        <v>156216.88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642554.22</v>
      </c>
    </row>
    <row r="49" spans="1:4" ht="15.75" thickBot="1">
      <c r="A49" s="71" t="s">
        <v>224</v>
      </c>
      <c r="B49" s="72" t="s">
        <v>270</v>
      </c>
      <c r="C49" s="73" t="s">
        <v>202</v>
      </c>
      <c r="D49" s="91">
        <v>38553.25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v>681107.48</v>
      </c>
    </row>
    <row r="51" spans="1:4" ht="15.75" thickBot="1">
      <c r="A51" s="71" t="s">
        <v>227</v>
      </c>
      <c r="B51" s="72" t="s">
        <v>295</v>
      </c>
      <c r="C51" s="73" t="s">
        <v>202</v>
      </c>
      <c r="D51" s="91">
        <v>9919.52</v>
      </c>
    </row>
    <row r="52" spans="1:4" ht="15.75" thickBot="1">
      <c r="A52" s="64" t="s">
        <v>228</v>
      </c>
      <c r="B52" s="66" t="s">
        <v>229</v>
      </c>
      <c r="C52" s="74" t="s">
        <v>202</v>
      </c>
      <c r="D52" s="90">
        <v>691026.99</v>
      </c>
    </row>
    <row r="53" spans="1:4" ht="15">
      <c r="A53" s="101"/>
      <c r="B53" s="102" t="s">
        <v>297</v>
      </c>
      <c r="C53" s="101"/>
      <c r="D53" s="101"/>
    </row>
    <row r="54" spans="1:4" ht="15">
      <c r="A54" s="101"/>
      <c r="B54" s="75" t="s">
        <v>230</v>
      </c>
      <c r="C54" s="103"/>
      <c r="D54" s="76" t="s">
        <v>305</v>
      </c>
    </row>
    <row r="55" spans="1:4" ht="15">
      <c r="A55" s="101"/>
      <c r="B55" s="75" t="s">
        <v>231</v>
      </c>
      <c r="C55" s="103"/>
      <c r="D55" s="76" t="s">
        <v>306</v>
      </c>
    </row>
    <row r="56" spans="1:4" ht="15">
      <c r="A56" s="101"/>
      <c r="B56" s="75" t="s">
        <v>278</v>
      </c>
      <c r="C56" s="103"/>
      <c r="D56" s="76" t="s">
        <v>209</v>
      </c>
    </row>
    <row r="57" spans="1:4" ht="15">
      <c r="A57" s="101"/>
      <c r="B57" s="75" t="s">
        <v>300</v>
      </c>
      <c r="C57" s="103"/>
      <c r="D57" s="76">
        <v>37108.34</v>
      </c>
    </row>
    <row r="58" spans="1:4" ht="15">
      <c r="A58" s="101"/>
      <c r="B58" s="75" t="s">
        <v>275</v>
      </c>
      <c r="C58" s="103"/>
      <c r="D58" s="80">
        <f>D52-D55-D57</f>
        <v>16029.899999999994</v>
      </c>
    </row>
    <row r="59" spans="1:4" ht="15">
      <c r="A59" s="101"/>
      <c r="B59" s="77" t="s">
        <v>232</v>
      </c>
      <c r="C59" s="77"/>
      <c r="D59" s="105" t="s">
        <v>233</v>
      </c>
    </row>
  </sheetData>
  <sheetProtection/>
  <mergeCells count="1">
    <mergeCell ref="A2:C2"/>
  </mergeCells>
  <hyperlinks>
    <hyperlink ref="A2:C2" location="ГЛАВНАЯ!A1" display="На главную"/>
    <hyperlink ref="B5:C5" location="ГЛАВНАЯ!A1" display="На главную"/>
  </hyperlinks>
  <printOptions/>
  <pageMargins left="0.7" right="0.7" top="0.75" bottom="0.75" header="0.3" footer="0.3"/>
  <pageSetup horizontalDpi="180" verticalDpi="180" orientation="portrait" paperSize="9" scale="90" r:id="rId1"/>
  <colBreaks count="1" manualBreakCount="1">
    <brk id="3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7109375" style="0" customWidth="1"/>
    <col min="3" max="3" width="14.57421875" style="0" customWidth="1"/>
    <col min="4" max="4" width="29.421875" style="16" customWidth="1"/>
    <col min="5" max="8" width="9.140625" style="16" customWidth="1"/>
  </cols>
  <sheetData>
    <row r="1" ht="15">
      <c r="C1" s="10"/>
    </row>
    <row r="2" spans="1:3" ht="15">
      <c r="A2" s="112" t="s">
        <v>129</v>
      </c>
      <c r="B2" s="112"/>
      <c r="C2" s="112"/>
    </row>
    <row r="3" ht="15">
      <c r="C3" s="10"/>
    </row>
    <row r="4" spans="1:3" ht="15" hidden="1">
      <c r="A4" s="109" t="s">
        <v>168</v>
      </c>
      <c r="B4" s="109"/>
      <c r="C4" s="109"/>
    </row>
    <row r="5" spans="1:4" ht="15.75">
      <c r="A5" s="62" t="s">
        <v>193</v>
      </c>
      <c r="B5" s="62"/>
      <c r="C5" s="62"/>
      <c r="D5" s="62"/>
    </row>
    <row r="6" spans="1:4" ht="15">
      <c r="A6" s="78" t="s">
        <v>263</v>
      </c>
      <c r="B6" s="78"/>
      <c r="C6" s="78"/>
      <c r="D6" s="78"/>
    </row>
    <row r="7" spans="1:4" ht="15">
      <c r="A7" s="63" t="s">
        <v>301</v>
      </c>
      <c r="B7" s="63"/>
      <c r="C7" s="63"/>
      <c r="D7" s="63"/>
    </row>
    <row r="8" spans="1:4" ht="15.75" thickBot="1">
      <c r="A8" s="79" t="s">
        <v>195</v>
      </c>
      <c r="B8" s="79"/>
      <c r="C8" s="79"/>
      <c r="D8" s="79"/>
    </row>
    <row r="9" spans="1:12" ht="26.25" thickBot="1">
      <c r="A9" s="64" t="s">
        <v>196</v>
      </c>
      <c r="B9" s="65" t="s">
        <v>197</v>
      </c>
      <c r="C9" s="65" t="s">
        <v>198</v>
      </c>
      <c r="D9" s="64" t="s">
        <v>199</v>
      </c>
      <c r="I9" s="16"/>
      <c r="J9" s="16"/>
      <c r="K9" s="16"/>
      <c r="L9" s="16"/>
    </row>
    <row r="10" spans="1:12" ht="15.75" thickBot="1">
      <c r="A10" s="64" t="s">
        <v>200</v>
      </c>
      <c r="B10" s="66" t="s">
        <v>281</v>
      </c>
      <c r="C10" s="95"/>
      <c r="D10" s="64"/>
      <c r="I10" s="16"/>
      <c r="J10" s="16"/>
      <c r="K10" s="16"/>
      <c r="L10" s="16"/>
    </row>
    <row r="11" spans="1:12" ht="15">
      <c r="A11" s="96"/>
      <c r="B11" s="68" t="s">
        <v>201</v>
      </c>
      <c r="C11" s="96" t="s">
        <v>202</v>
      </c>
      <c r="D11" s="97">
        <v>39518.91</v>
      </c>
      <c r="I11" s="16"/>
      <c r="J11" s="16"/>
      <c r="K11" s="16"/>
      <c r="L11" s="16"/>
    </row>
    <row r="12" spans="1:12" ht="15">
      <c r="A12" s="96"/>
      <c r="B12" s="68" t="s">
        <v>282</v>
      </c>
      <c r="C12" s="96" t="s">
        <v>202</v>
      </c>
      <c r="D12" s="97">
        <v>6769.13</v>
      </c>
      <c r="I12" s="16"/>
      <c r="J12" s="16"/>
      <c r="K12" s="16"/>
      <c r="L12" s="16"/>
    </row>
    <row r="13" spans="1:12" ht="15">
      <c r="A13" s="96"/>
      <c r="B13" s="68" t="s">
        <v>203</v>
      </c>
      <c r="C13" s="96" t="s">
        <v>202</v>
      </c>
      <c r="D13" s="67" t="s">
        <v>209</v>
      </c>
      <c r="I13" s="16"/>
      <c r="J13" s="16"/>
      <c r="K13" s="16"/>
      <c r="L13" s="16"/>
    </row>
    <row r="14" spans="1:12" ht="15">
      <c r="A14" s="96"/>
      <c r="B14" s="68" t="s">
        <v>204</v>
      </c>
      <c r="C14" s="96" t="s">
        <v>202</v>
      </c>
      <c r="D14" s="97">
        <v>33779.35</v>
      </c>
      <c r="I14" s="16"/>
      <c r="J14" s="16"/>
      <c r="K14" s="16"/>
      <c r="L14" s="16"/>
    </row>
    <row r="15" spans="1:12" ht="15">
      <c r="A15" s="96"/>
      <c r="B15" s="68" t="s">
        <v>205</v>
      </c>
      <c r="C15" s="96" t="s">
        <v>202</v>
      </c>
      <c r="D15" s="97">
        <v>40958.87</v>
      </c>
      <c r="I15" s="16"/>
      <c r="J15" s="16"/>
      <c r="K15" s="16"/>
      <c r="L15" s="16"/>
    </row>
    <row r="16" spans="1:12" ht="26.25">
      <c r="A16" s="96"/>
      <c r="B16" s="68" t="s">
        <v>283</v>
      </c>
      <c r="C16" s="96" t="s">
        <v>202</v>
      </c>
      <c r="D16" s="97">
        <v>4091.5</v>
      </c>
      <c r="I16" s="16"/>
      <c r="J16" s="16"/>
      <c r="K16" s="16"/>
      <c r="L16" s="16"/>
    </row>
    <row r="17" spans="1:12" ht="15">
      <c r="A17" s="96"/>
      <c r="B17" s="68" t="s">
        <v>284</v>
      </c>
      <c r="C17" s="96" t="s">
        <v>202</v>
      </c>
      <c r="D17" s="97">
        <v>64290.06</v>
      </c>
      <c r="I17" s="16"/>
      <c r="J17" s="16"/>
      <c r="K17" s="16"/>
      <c r="L17" s="16"/>
    </row>
    <row r="18" spans="1:12" ht="15.75" thickBot="1">
      <c r="A18" s="71"/>
      <c r="B18" s="69" t="s">
        <v>13</v>
      </c>
      <c r="C18" s="98" t="s">
        <v>202</v>
      </c>
      <c r="D18" s="99">
        <v>189407.83</v>
      </c>
      <c r="I18" s="16"/>
      <c r="J18" s="16"/>
      <c r="K18" s="16"/>
      <c r="L18" s="16"/>
    </row>
    <row r="19" spans="1:12" ht="15.75" thickBot="1">
      <c r="A19" s="64" t="s">
        <v>206</v>
      </c>
      <c r="B19" s="66" t="s">
        <v>285</v>
      </c>
      <c r="C19" s="95"/>
      <c r="D19" s="64"/>
      <c r="I19" s="16"/>
      <c r="J19" s="16"/>
      <c r="K19" s="16"/>
      <c r="L19" s="16"/>
    </row>
    <row r="20" spans="1:12" ht="15">
      <c r="A20" s="96"/>
      <c r="B20" s="68" t="s">
        <v>207</v>
      </c>
      <c r="C20" s="96" t="s">
        <v>202</v>
      </c>
      <c r="D20" s="97">
        <v>109056.5</v>
      </c>
      <c r="I20" s="16"/>
      <c r="J20" s="16"/>
      <c r="K20" s="16"/>
      <c r="L20" s="16"/>
    </row>
    <row r="21" spans="1:12" ht="15">
      <c r="A21" s="96"/>
      <c r="B21" s="68" t="s">
        <v>329</v>
      </c>
      <c r="C21" s="96" t="s">
        <v>202</v>
      </c>
      <c r="D21" s="67" t="s">
        <v>209</v>
      </c>
      <c r="I21" s="16"/>
      <c r="J21" s="16"/>
      <c r="K21" s="16"/>
      <c r="L21" s="16"/>
    </row>
    <row r="22" spans="1:12" ht="15">
      <c r="A22" s="96"/>
      <c r="B22" s="68" t="s">
        <v>210</v>
      </c>
      <c r="C22" s="96" t="s">
        <v>202</v>
      </c>
      <c r="D22" s="67" t="s">
        <v>209</v>
      </c>
      <c r="I22" s="16"/>
      <c r="J22" s="16"/>
      <c r="K22" s="16"/>
      <c r="L22" s="16"/>
    </row>
    <row r="23" spans="1:12" ht="15">
      <c r="A23" s="96"/>
      <c r="B23" s="68" t="s">
        <v>286</v>
      </c>
      <c r="C23" s="96" t="s">
        <v>202</v>
      </c>
      <c r="D23" s="97">
        <v>22568.18</v>
      </c>
      <c r="I23" s="16"/>
      <c r="J23" s="16"/>
      <c r="K23" s="16"/>
      <c r="L23" s="16"/>
    </row>
    <row r="24" spans="1:12" ht="15.75" thickBot="1">
      <c r="A24" s="71"/>
      <c r="B24" s="69" t="s">
        <v>13</v>
      </c>
      <c r="C24" s="98" t="s">
        <v>202</v>
      </c>
      <c r="D24" s="99">
        <v>131624.68</v>
      </c>
      <c r="I24" s="16"/>
      <c r="J24" s="16"/>
      <c r="K24" s="16"/>
      <c r="L24" s="16"/>
    </row>
    <row r="25" spans="1:12" ht="15.75" thickBot="1">
      <c r="A25" s="64" t="s">
        <v>211</v>
      </c>
      <c r="B25" s="66" t="s">
        <v>287</v>
      </c>
      <c r="C25" s="95"/>
      <c r="D25" s="64"/>
      <c r="I25" s="16"/>
      <c r="J25" s="16"/>
      <c r="K25" s="16"/>
      <c r="L25" s="16"/>
    </row>
    <row r="26" spans="1:12" ht="15">
      <c r="A26" s="96"/>
      <c r="B26" s="68" t="s">
        <v>212</v>
      </c>
      <c r="C26" s="96" t="s">
        <v>202</v>
      </c>
      <c r="D26" s="97">
        <v>68281.25</v>
      </c>
      <c r="I26" s="16"/>
      <c r="J26" s="16"/>
      <c r="K26" s="16"/>
      <c r="L26" s="16"/>
    </row>
    <row r="27" spans="1:12" ht="15">
      <c r="A27" s="96"/>
      <c r="B27" s="68" t="s">
        <v>213</v>
      </c>
      <c r="C27" s="96" t="s">
        <v>202</v>
      </c>
      <c r="D27" s="97">
        <v>59610.18</v>
      </c>
      <c r="I27" s="16"/>
      <c r="J27" s="16"/>
      <c r="K27" s="16"/>
      <c r="L27" s="16"/>
    </row>
    <row r="28" spans="1:12" ht="15">
      <c r="A28" s="96"/>
      <c r="B28" s="68" t="s">
        <v>179</v>
      </c>
      <c r="C28" s="96" t="s">
        <v>202</v>
      </c>
      <c r="D28" s="67" t="s">
        <v>209</v>
      </c>
      <c r="I28" s="16"/>
      <c r="J28" s="16"/>
      <c r="K28" s="16"/>
      <c r="L28" s="16"/>
    </row>
    <row r="29" spans="1:12" ht="15">
      <c r="A29" s="96"/>
      <c r="B29" s="68" t="s">
        <v>288</v>
      </c>
      <c r="C29" s="96" t="s">
        <v>202</v>
      </c>
      <c r="D29" s="97">
        <v>26223.69</v>
      </c>
      <c r="I29" s="16"/>
      <c r="J29" s="16"/>
      <c r="K29" s="16"/>
      <c r="L29" s="16"/>
    </row>
    <row r="30" spans="1:12" ht="15">
      <c r="A30" s="96"/>
      <c r="B30" s="68" t="s">
        <v>289</v>
      </c>
      <c r="C30" s="96" t="s">
        <v>202</v>
      </c>
      <c r="D30" s="97">
        <v>1772.42</v>
      </c>
      <c r="I30" s="16"/>
      <c r="J30" s="16"/>
      <c r="K30" s="16"/>
      <c r="L30" s="16"/>
    </row>
    <row r="31" spans="1:12" ht="15.75" thickBot="1">
      <c r="A31" s="71"/>
      <c r="B31" s="69" t="s">
        <v>13</v>
      </c>
      <c r="C31" s="98" t="s">
        <v>202</v>
      </c>
      <c r="D31" s="99">
        <v>155887.54</v>
      </c>
      <c r="I31" s="16"/>
      <c r="J31" s="16"/>
      <c r="K31" s="16"/>
      <c r="L31" s="16"/>
    </row>
    <row r="32" spans="1:12" ht="15.75" thickBot="1">
      <c r="A32" s="64" t="s">
        <v>216</v>
      </c>
      <c r="B32" s="66" t="s">
        <v>290</v>
      </c>
      <c r="C32" s="95"/>
      <c r="D32" s="64"/>
      <c r="I32" s="16"/>
      <c r="J32" s="16"/>
      <c r="K32" s="16"/>
      <c r="L32" s="16"/>
    </row>
    <row r="33" spans="1:12" ht="15">
      <c r="A33" s="96"/>
      <c r="B33" s="68" t="s">
        <v>214</v>
      </c>
      <c r="C33" s="96" t="s">
        <v>202</v>
      </c>
      <c r="D33" s="97">
        <v>262449.33</v>
      </c>
      <c r="I33" s="16"/>
      <c r="J33" s="16"/>
      <c r="K33" s="16"/>
      <c r="L33" s="16"/>
    </row>
    <row r="34" spans="1:12" ht="15">
      <c r="A34" s="96"/>
      <c r="B34" s="68" t="s">
        <v>215</v>
      </c>
      <c r="C34" s="96" t="s">
        <v>202</v>
      </c>
      <c r="D34" s="97">
        <v>17084</v>
      </c>
      <c r="I34" s="16"/>
      <c r="J34" s="16"/>
      <c r="K34" s="16"/>
      <c r="L34" s="16"/>
    </row>
    <row r="35" spans="1:12" ht="15.75" thickBot="1">
      <c r="A35" s="71"/>
      <c r="B35" s="69" t="s">
        <v>13</v>
      </c>
      <c r="C35" s="98" t="s">
        <v>202</v>
      </c>
      <c r="D35" s="99">
        <v>279533.33</v>
      </c>
      <c r="I35" s="16"/>
      <c r="J35" s="16"/>
      <c r="K35" s="16"/>
      <c r="L35" s="16"/>
    </row>
    <row r="36" spans="1:12" ht="15.75" thickBot="1">
      <c r="A36" s="64" t="s">
        <v>218</v>
      </c>
      <c r="B36" s="66" t="s">
        <v>291</v>
      </c>
      <c r="C36" s="95"/>
      <c r="D36" s="64"/>
      <c r="I36" s="16"/>
      <c r="J36" s="16"/>
      <c r="K36" s="16"/>
      <c r="L36" s="16"/>
    </row>
    <row r="37" spans="1:12" ht="15">
      <c r="A37" s="96"/>
      <c r="B37" s="68" t="s">
        <v>209</v>
      </c>
      <c r="C37" s="96" t="s">
        <v>202</v>
      </c>
      <c r="D37" s="97">
        <v>80810</v>
      </c>
      <c r="I37" s="16"/>
      <c r="J37" s="16"/>
      <c r="K37" s="16"/>
      <c r="L37" s="16"/>
    </row>
    <row r="38" spans="1:12" ht="15.75" thickBot="1">
      <c r="A38" s="71"/>
      <c r="B38" s="69" t="s">
        <v>13</v>
      </c>
      <c r="C38" s="98" t="s">
        <v>202</v>
      </c>
      <c r="D38" s="99">
        <v>80810</v>
      </c>
      <c r="I38" s="16"/>
      <c r="J38" s="16"/>
      <c r="K38" s="16"/>
      <c r="L38" s="16"/>
    </row>
    <row r="39" spans="1:12" ht="15.75" thickBot="1">
      <c r="A39" s="64" t="s">
        <v>220</v>
      </c>
      <c r="B39" s="66" t="s">
        <v>292</v>
      </c>
      <c r="C39" s="95"/>
      <c r="D39" s="64"/>
      <c r="I39" s="16"/>
      <c r="J39" s="16"/>
      <c r="K39" s="16"/>
      <c r="L39" s="16"/>
    </row>
    <row r="40" spans="1:12" ht="15">
      <c r="A40" s="96"/>
      <c r="B40" s="68" t="s">
        <v>219</v>
      </c>
      <c r="C40" s="96" t="s">
        <v>202</v>
      </c>
      <c r="D40" s="97">
        <v>75661</v>
      </c>
      <c r="I40" s="16"/>
      <c r="J40" s="16"/>
      <c r="K40" s="16"/>
      <c r="L40" s="16"/>
    </row>
    <row r="41" spans="1:12" ht="15">
      <c r="A41" s="96"/>
      <c r="B41" s="68" t="s">
        <v>221</v>
      </c>
      <c r="C41" s="96" t="s">
        <v>202</v>
      </c>
      <c r="D41" s="97">
        <v>27279.88</v>
      </c>
      <c r="I41" s="16"/>
      <c r="J41" s="16"/>
      <c r="K41" s="16"/>
      <c r="L41" s="16"/>
    </row>
    <row r="42" spans="1:12" ht="15.75" thickBot="1">
      <c r="A42" s="71"/>
      <c r="B42" s="69" t="s">
        <v>13</v>
      </c>
      <c r="C42" s="98" t="s">
        <v>202</v>
      </c>
      <c r="D42" s="99">
        <v>102940.88</v>
      </c>
      <c r="I42" s="16"/>
      <c r="J42" s="16"/>
      <c r="K42" s="16"/>
      <c r="L42" s="16"/>
    </row>
    <row r="43" spans="1:12" ht="15.75" thickBot="1">
      <c r="A43" s="64" t="s">
        <v>222</v>
      </c>
      <c r="B43" s="66" t="s">
        <v>167</v>
      </c>
      <c r="C43" s="95"/>
      <c r="D43" s="64"/>
      <c r="I43" s="16"/>
      <c r="J43" s="16"/>
      <c r="K43" s="16"/>
      <c r="L43" s="16"/>
    </row>
    <row r="44" spans="1:12" ht="15">
      <c r="A44" s="96"/>
      <c r="B44" s="68" t="s">
        <v>209</v>
      </c>
      <c r="C44" s="96" t="s">
        <v>202</v>
      </c>
      <c r="D44" s="97">
        <v>268073.5</v>
      </c>
      <c r="I44" s="16"/>
      <c r="J44" s="16"/>
      <c r="K44" s="16"/>
      <c r="L44" s="16"/>
    </row>
    <row r="45" spans="1:12" ht="15.75" thickBot="1">
      <c r="A45" s="71"/>
      <c r="B45" s="69" t="s">
        <v>13</v>
      </c>
      <c r="C45" s="98" t="s">
        <v>202</v>
      </c>
      <c r="D45" s="99">
        <v>268073.5</v>
      </c>
      <c r="I45" s="16"/>
      <c r="J45" s="16"/>
      <c r="K45" s="16"/>
      <c r="L45" s="16"/>
    </row>
    <row r="46" spans="1:12" ht="15.75" thickBot="1">
      <c r="A46" s="64" t="s">
        <v>223</v>
      </c>
      <c r="B46" s="66" t="s">
        <v>293</v>
      </c>
      <c r="C46" s="95"/>
      <c r="D46" s="64"/>
      <c r="I46" s="16"/>
      <c r="J46" s="16"/>
      <c r="K46" s="16"/>
      <c r="L46" s="16"/>
    </row>
    <row r="47" spans="1:12" ht="15">
      <c r="A47" s="96"/>
      <c r="B47" s="68" t="s">
        <v>209</v>
      </c>
      <c r="C47" s="96" t="s">
        <v>202</v>
      </c>
      <c r="D47" s="67" t="s">
        <v>209</v>
      </c>
      <c r="I47" s="16"/>
      <c r="J47" s="16"/>
      <c r="K47" s="16"/>
      <c r="L47" s="16"/>
    </row>
    <row r="48" spans="1:12" ht="15.75" thickBot="1">
      <c r="A48" s="71"/>
      <c r="B48" s="69" t="s">
        <v>13</v>
      </c>
      <c r="C48" s="98" t="s">
        <v>202</v>
      </c>
      <c r="D48" s="70" t="s">
        <v>209</v>
      </c>
      <c r="I48" s="16"/>
      <c r="J48" s="16"/>
      <c r="K48" s="16"/>
      <c r="L48" s="16"/>
    </row>
    <row r="49" spans="1:12" ht="15.75" thickBot="1">
      <c r="A49" s="64" t="s">
        <v>223</v>
      </c>
      <c r="B49" s="66" t="s">
        <v>226</v>
      </c>
      <c r="C49" s="74" t="s">
        <v>202</v>
      </c>
      <c r="D49" s="90">
        <v>1208277.75</v>
      </c>
      <c r="I49" s="16"/>
      <c r="J49" s="16"/>
      <c r="K49" s="16"/>
      <c r="L49" s="16"/>
    </row>
    <row r="50" spans="1:12" ht="15.75" thickBot="1">
      <c r="A50" s="71" t="s">
        <v>224</v>
      </c>
      <c r="B50" s="72" t="s">
        <v>294</v>
      </c>
      <c r="C50" s="73" t="s">
        <v>202</v>
      </c>
      <c r="D50" s="91">
        <f>D49*10%</f>
        <v>120827.77500000001</v>
      </c>
      <c r="I50" s="16"/>
      <c r="J50" s="16"/>
      <c r="K50" s="16"/>
      <c r="L50" s="16"/>
    </row>
    <row r="51" spans="1:12" ht="15.75" thickBot="1">
      <c r="A51" s="64" t="s">
        <v>225</v>
      </c>
      <c r="B51" s="66" t="s">
        <v>217</v>
      </c>
      <c r="C51" s="74" t="s">
        <v>202</v>
      </c>
      <c r="D51" s="90">
        <f>D49+D50</f>
        <v>1329105.525</v>
      </c>
      <c r="I51" s="16"/>
      <c r="J51" s="16"/>
      <c r="K51" s="16"/>
      <c r="L51" s="16"/>
    </row>
    <row r="52" spans="1:12" ht="15.75" thickBot="1">
      <c r="A52" s="71" t="s">
        <v>227</v>
      </c>
      <c r="B52" s="72" t="s">
        <v>295</v>
      </c>
      <c r="C52" s="73" t="s">
        <v>202</v>
      </c>
      <c r="D52" s="91">
        <v>17022.23</v>
      </c>
      <c r="I52" s="16"/>
      <c r="J52" s="16"/>
      <c r="K52" s="16"/>
      <c r="L52" s="16"/>
    </row>
    <row r="53" spans="1:12" ht="15.75" thickBot="1">
      <c r="A53" s="64" t="s">
        <v>228</v>
      </c>
      <c r="B53" s="66" t="s">
        <v>229</v>
      </c>
      <c r="C53" s="74" t="s">
        <v>202</v>
      </c>
      <c r="D53" s="90">
        <f>D51+D52</f>
        <v>1346127.755</v>
      </c>
      <c r="I53" s="16"/>
      <c r="J53" s="16"/>
      <c r="K53" s="16"/>
      <c r="L53" s="16"/>
    </row>
    <row r="54" spans="1:12" ht="15">
      <c r="A54" s="101"/>
      <c r="B54" s="102" t="s">
        <v>297</v>
      </c>
      <c r="C54" s="101"/>
      <c r="D54" s="101"/>
      <c r="I54" s="16"/>
      <c r="J54" s="16"/>
      <c r="K54" s="16"/>
      <c r="L54" s="16"/>
    </row>
    <row r="55" spans="1:12" ht="15">
      <c r="A55" s="101"/>
      <c r="B55" s="75" t="s">
        <v>230</v>
      </c>
      <c r="C55" s="103"/>
      <c r="D55" s="76" t="s">
        <v>330</v>
      </c>
      <c r="I55" s="16"/>
      <c r="J55" s="16"/>
      <c r="K55" s="16"/>
      <c r="L55" s="16"/>
    </row>
    <row r="56" spans="1:12" ht="15">
      <c r="A56" s="101"/>
      <c r="B56" s="75" t="s">
        <v>231</v>
      </c>
      <c r="C56" s="103"/>
      <c r="D56" s="76" t="s">
        <v>331</v>
      </c>
      <c r="I56" s="16"/>
      <c r="J56" s="16"/>
      <c r="K56" s="16"/>
      <c r="L56" s="16"/>
    </row>
    <row r="57" spans="1:12" ht="15">
      <c r="A57" s="101"/>
      <c r="B57" s="75" t="s">
        <v>277</v>
      </c>
      <c r="C57" s="103"/>
      <c r="D57" s="76" t="s">
        <v>332</v>
      </c>
      <c r="I57" s="16"/>
      <c r="J57" s="16"/>
      <c r="K57" s="16"/>
      <c r="L57" s="16"/>
    </row>
    <row r="58" spans="1:12" ht="15">
      <c r="A58" s="101"/>
      <c r="B58" s="75" t="s">
        <v>333</v>
      </c>
      <c r="C58" s="103"/>
      <c r="D58" s="80">
        <f>D56+D57-D53</f>
        <v>14959.584999999963</v>
      </c>
      <c r="I58" s="16"/>
      <c r="J58" s="16"/>
      <c r="K58" s="16"/>
      <c r="L58" s="16"/>
    </row>
    <row r="59" spans="1:12" ht="15">
      <c r="A59" s="101"/>
      <c r="B59" s="77" t="s">
        <v>232</v>
      </c>
      <c r="C59" s="77"/>
      <c r="D59" s="105" t="s">
        <v>233</v>
      </c>
      <c r="I59" s="16"/>
      <c r="J59" s="16"/>
      <c r="K59" s="16"/>
      <c r="L59" s="16"/>
    </row>
  </sheetData>
  <sheetProtection/>
  <mergeCells count="2">
    <mergeCell ref="A2:C2"/>
    <mergeCell ref="A4:C4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T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4.00390625" style="0" customWidth="1"/>
    <col min="3" max="3" width="14.57421875" style="10" customWidth="1"/>
    <col min="4" max="4" width="29.7109375" style="16" customWidth="1"/>
    <col min="5" max="16" width="9.14062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266</v>
      </c>
      <c r="B5" s="78"/>
      <c r="C5" s="78"/>
      <c r="D5" s="78"/>
    </row>
    <row r="6" spans="1:4" ht="15">
      <c r="A6" s="63" t="s">
        <v>274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20" ht="26.25" thickBot="1">
      <c r="A8" s="64" t="s">
        <v>196</v>
      </c>
      <c r="B8" s="65" t="s">
        <v>197</v>
      </c>
      <c r="C8" s="65" t="s">
        <v>198</v>
      </c>
      <c r="D8" s="64" t="s">
        <v>199</v>
      </c>
      <c r="Q8" s="16"/>
      <c r="R8" s="16"/>
      <c r="S8" s="16"/>
      <c r="T8" s="16"/>
    </row>
    <row r="9" spans="1:20" ht="15.75" thickBot="1">
      <c r="A9" s="64" t="s">
        <v>200</v>
      </c>
      <c r="B9" s="66" t="s">
        <v>281</v>
      </c>
      <c r="C9" s="95"/>
      <c r="D9" s="64"/>
      <c r="Q9" s="16"/>
      <c r="R9" s="16"/>
      <c r="S9" s="16"/>
      <c r="T9" s="16"/>
    </row>
    <row r="10" spans="1:20" ht="15">
      <c r="A10" s="96"/>
      <c r="B10" s="68" t="s">
        <v>201</v>
      </c>
      <c r="C10" s="96" t="s">
        <v>202</v>
      </c>
      <c r="D10" s="97">
        <v>17692.15</v>
      </c>
      <c r="Q10" s="16"/>
      <c r="R10" s="16"/>
      <c r="S10" s="16"/>
      <c r="T10" s="16"/>
    </row>
    <row r="11" spans="1:20" ht="15">
      <c r="A11" s="96"/>
      <c r="B11" s="68" t="s">
        <v>282</v>
      </c>
      <c r="C11" s="96" t="s">
        <v>202</v>
      </c>
      <c r="D11" s="97">
        <v>8532.11</v>
      </c>
      <c r="Q11" s="16"/>
      <c r="R11" s="16"/>
      <c r="S11" s="16"/>
      <c r="T11" s="16"/>
    </row>
    <row r="12" spans="1:20" ht="15">
      <c r="A12" s="96"/>
      <c r="B12" s="68" t="s">
        <v>203</v>
      </c>
      <c r="C12" s="96" t="s">
        <v>202</v>
      </c>
      <c r="D12" s="67" t="s">
        <v>209</v>
      </c>
      <c r="Q12" s="16"/>
      <c r="R12" s="16"/>
      <c r="S12" s="16"/>
      <c r="T12" s="16"/>
    </row>
    <row r="13" spans="1:20" ht="15">
      <c r="A13" s="96"/>
      <c r="B13" s="68" t="s">
        <v>204</v>
      </c>
      <c r="C13" s="96" t="s">
        <v>202</v>
      </c>
      <c r="D13" s="97">
        <v>14582.04</v>
      </c>
      <c r="Q13" s="16"/>
      <c r="R13" s="16"/>
      <c r="S13" s="16"/>
      <c r="T13" s="16"/>
    </row>
    <row r="14" spans="1:20" ht="15">
      <c r="A14" s="96"/>
      <c r="B14" s="68" t="s">
        <v>205</v>
      </c>
      <c r="C14" s="96" t="s">
        <v>202</v>
      </c>
      <c r="D14" s="97">
        <v>35815.53</v>
      </c>
      <c r="Q14" s="16"/>
      <c r="R14" s="16"/>
      <c r="S14" s="16"/>
      <c r="T14" s="16"/>
    </row>
    <row r="15" spans="1:20" ht="26.25">
      <c r="A15" s="96"/>
      <c r="B15" s="68" t="s">
        <v>283</v>
      </c>
      <c r="C15" s="96" t="s">
        <v>202</v>
      </c>
      <c r="D15" s="97">
        <v>1766.24</v>
      </c>
      <c r="Q15" s="16"/>
      <c r="R15" s="16"/>
      <c r="S15" s="16"/>
      <c r="T15" s="16"/>
    </row>
    <row r="16" spans="1:20" ht="15">
      <c r="A16" s="96"/>
      <c r="B16" s="68" t="s">
        <v>284</v>
      </c>
      <c r="C16" s="96" t="s">
        <v>202</v>
      </c>
      <c r="D16" s="97">
        <v>27753.06</v>
      </c>
      <c r="Q16" s="16"/>
      <c r="R16" s="16"/>
      <c r="S16" s="16"/>
      <c r="T16" s="16"/>
    </row>
    <row r="17" spans="1:20" ht="15.75" thickBot="1">
      <c r="A17" s="71"/>
      <c r="B17" s="69" t="s">
        <v>13</v>
      </c>
      <c r="C17" s="98" t="s">
        <v>202</v>
      </c>
      <c r="D17" s="99">
        <v>106141.14</v>
      </c>
      <c r="Q17" s="16"/>
      <c r="R17" s="16"/>
      <c r="S17" s="16"/>
      <c r="T17" s="16"/>
    </row>
    <row r="18" spans="1:20" ht="15.75" thickBot="1">
      <c r="A18" s="64" t="s">
        <v>206</v>
      </c>
      <c r="B18" s="66" t="s">
        <v>285</v>
      </c>
      <c r="C18" s="95"/>
      <c r="D18" s="64"/>
      <c r="Q18" s="16"/>
      <c r="R18" s="16"/>
      <c r="S18" s="16"/>
      <c r="T18" s="16"/>
    </row>
    <row r="19" spans="1:20" ht="15">
      <c r="A19" s="96"/>
      <c r="B19" s="68" t="s">
        <v>207</v>
      </c>
      <c r="C19" s="96" t="s">
        <v>202</v>
      </c>
      <c r="D19" s="97">
        <v>41458</v>
      </c>
      <c r="Q19" s="16"/>
      <c r="R19" s="16"/>
      <c r="S19" s="16"/>
      <c r="T19" s="16"/>
    </row>
    <row r="20" spans="1:20" ht="15">
      <c r="A20" s="96"/>
      <c r="B20" s="68" t="s">
        <v>208</v>
      </c>
      <c r="C20" s="96" t="s">
        <v>202</v>
      </c>
      <c r="D20" s="97">
        <v>8278.55</v>
      </c>
      <c r="Q20" s="16"/>
      <c r="R20" s="16"/>
      <c r="S20" s="16"/>
      <c r="T20" s="16"/>
    </row>
    <row r="21" spans="1:20" ht="15">
      <c r="A21" s="96"/>
      <c r="B21" s="68" t="s">
        <v>210</v>
      </c>
      <c r="C21" s="96" t="s">
        <v>202</v>
      </c>
      <c r="D21" s="67" t="s">
        <v>209</v>
      </c>
      <c r="Q21" s="16"/>
      <c r="R21" s="16"/>
      <c r="S21" s="16"/>
      <c r="T21" s="16"/>
    </row>
    <row r="22" spans="1:20" ht="15">
      <c r="A22" s="96"/>
      <c r="B22" s="68" t="s">
        <v>286</v>
      </c>
      <c r="C22" s="96" t="s">
        <v>202</v>
      </c>
      <c r="D22" s="97">
        <v>9742.35</v>
      </c>
      <c r="Q22" s="16"/>
      <c r="R22" s="16"/>
      <c r="S22" s="16"/>
      <c r="T22" s="16"/>
    </row>
    <row r="23" spans="1:20" ht="15.75" thickBot="1">
      <c r="A23" s="71"/>
      <c r="B23" s="69" t="s">
        <v>13</v>
      </c>
      <c r="C23" s="98" t="s">
        <v>202</v>
      </c>
      <c r="D23" s="99">
        <v>59478.9</v>
      </c>
      <c r="Q23" s="16"/>
      <c r="R23" s="16"/>
      <c r="S23" s="16"/>
      <c r="T23" s="16"/>
    </row>
    <row r="24" spans="1:20" ht="15.75" thickBot="1">
      <c r="A24" s="64" t="s">
        <v>211</v>
      </c>
      <c r="B24" s="66" t="s">
        <v>287</v>
      </c>
      <c r="C24" s="95"/>
      <c r="D24" s="64"/>
      <c r="Q24" s="16"/>
      <c r="R24" s="16"/>
      <c r="S24" s="16"/>
      <c r="T24" s="16"/>
    </row>
    <row r="25" spans="1:20" ht="15">
      <c r="A25" s="96"/>
      <c r="B25" s="68" t="s">
        <v>212</v>
      </c>
      <c r="C25" s="96" t="s">
        <v>202</v>
      </c>
      <c r="D25" s="97">
        <v>25531.15</v>
      </c>
      <c r="Q25" s="16"/>
      <c r="R25" s="16"/>
      <c r="S25" s="16"/>
      <c r="T25" s="16"/>
    </row>
    <row r="26" spans="1:20" ht="15">
      <c r="A26" s="96"/>
      <c r="B26" s="68" t="s">
        <v>213</v>
      </c>
      <c r="C26" s="96" t="s">
        <v>202</v>
      </c>
      <c r="D26" s="97">
        <v>22353.82</v>
      </c>
      <c r="Q26" s="16"/>
      <c r="R26" s="16"/>
      <c r="S26" s="16"/>
      <c r="T26" s="16"/>
    </row>
    <row r="27" spans="1:20" ht="15">
      <c r="A27" s="96"/>
      <c r="B27" s="68" t="s">
        <v>179</v>
      </c>
      <c r="C27" s="96" t="s">
        <v>202</v>
      </c>
      <c r="D27" s="67" t="s">
        <v>209</v>
      </c>
      <c r="Q27" s="16"/>
      <c r="R27" s="16"/>
      <c r="S27" s="16"/>
      <c r="T27" s="16"/>
    </row>
    <row r="28" spans="1:20" ht="15">
      <c r="A28" s="96"/>
      <c r="B28" s="68" t="s">
        <v>288</v>
      </c>
      <c r="C28" s="96" t="s">
        <v>202</v>
      </c>
      <c r="D28" s="97">
        <v>11320.38</v>
      </c>
      <c r="Q28" s="16"/>
      <c r="R28" s="16"/>
      <c r="S28" s="16"/>
      <c r="T28" s="16"/>
    </row>
    <row r="29" spans="1:20" ht="15">
      <c r="A29" s="96"/>
      <c r="B29" s="68" t="s">
        <v>289</v>
      </c>
      <c r="C29" s="96" t="s">
        <v>202</v>
      </c>
      <c r="D29" s="97">
        <v>218.4</v>
      </c>
      <c r="Q29" s="16"/>
      <c r="R29" s="16"/>
      <c r="S29" s="16"/>
      <c r="T29" s="16"/>
    </row>
    <row r="30" spans="1:20" ht="15.75" thickBot="1">
      <c r="A30" s="71"/>
      <c r="B30" s="69" t="s">
        <v>13</v>
      </c>
      <c r="C30" s="98" t="s">
        <v>202</v>
      </c>
      <c r="D30" s="99">
        <v>59423.75</v>
      </c>
      <c r="Q30" s="16"/>
      <c r="R30" s="16"/>
      <c r="S30" s="16"/>
      <c r="T30" s="16"/>
    </row>
    <row r="31" spans="1:20" ht="15.75" thickBot="1">
      <c r="A31" s="64" t="s">
        <v>216</v>
      </c>
      <c r="B31" s="66" t="s">
        <v>290</v>
      </c>
      <c r="C31" s="95"/>
      <c r="D31" s="64"/>
      <c r="Q31" s="16"/>
      <c r="R31" s="16"/>
      <c r="S31" s="16"/>
      <c r="T31" s="16"/>
    </row>
    <row r="32" spans="1:20" ht="15">
      <c r="A32" s="96"/>
      <c r="B32" s="68" t="s">
        <v>214</v>
      </c>
      <c r="C32" s="96" t="s">
        <v>202</v>
      </c>
      <c r="D32" s="67" t="s">
        <v>209</v>
      </c>
      <c r="Q32" s="16"/>
      <c r="R32" s="16"/>
      <c r="S32" s="16"/>
      <c r="T32" s="16"/>
    </row>
    <row r="33" spans="1:20" ht="15">
      <c r="A33" s="96"/>
      <c r="B33" s="68" t="s">
        <v>215</v>
      </c>
      <c r="C33" s="96" t="s">
        <v>202</v>
      </c>
      <c r="D33" s="67" t="s">
        <v>209</v>
      </c>
      <c r="Q33" s="16"/>
      <c r="R33" s="16"/>
      <c r="S33" s="16"/>
      <c r="T33" s="16"/>
    </row>
    <row r="34" spans="1:20" ht="15.75" thickBot="1">
      <c r="A34" s="71"/>
      <c r="B34" s="69" t="s">
        <v>13</v>
      </c>
      <c r="C34" s="98" t="s">
        <v>202</v>
      </c>
      <c r="D34" s="70" t="s">
        <v>209</v>
      </c>
      <c r="Q34" s="16"/>
      <c r="R34" s="16"/>
      <c r="S34" s="16"/>
      <c r="T34" s="16"/>
    </row>
    <row r="35" spans="1:20" ht="15.75" thickBot="1">
      <c r="A35" s="64" t="s">
        <v>218</v>
      </c>
      <c r="B35" s="66" t="s">
        <v>291</v>
      </c>
      <c r="C35" s="95"/>
      <c r="D35" s="64"/>
      <c r="Q35" s="16"/>
      <c r="R35" s="16"/>
      <c r="S35" s="16"/>
      <c r="T35" s="16"/>
    </row>
    <row r="36" spans="1:20" ht="15">
      <c r="A36" s="96"/>
      <c r="B36" s="68" t="s">
        <v>209</v>
      </c>
      <c r="C36" s="96" t="s">
        <v>202</v>
      </c>
      <c r="D36" s="97">
        <v>87880.4</v>
      </c>
      <c r="Q36" s="16"/>
      <c r="R36" s="16"/>
      <c r="S36" s="16"/>
      <c r="T36" s="16"/>
    </row>
    <row r="37" spans="1:20" ht="15.75" thickBot="1">
      <c r="A37" s="71"/>
      <c r="B37" s="69" t="s">
        <v>13</v>
      </c>
      <c r="C37" s="98" t="s">
        <v>202</v>
      </c>
      <c r="D37" s="99">
        <v>87880.4</v>
      </c>
      <c r="Q37" s="16"/>
      <c r="R37" s="16"/>
      <c r="S37" s="16"/>
      <c r="T37" s="16"/>
    </row>
    <row r="38" spans="1:20" ht="15.75" thickBot="1">
      <c r="A38" s="64" t="s">
        <v>220</v>
      </c>
      <c r="B38" s="66" t="s">
        <v>292</v>
      </c>
      <c r="C38" s="95"/>
      <c r="D38" s="64"/>
      <c r="Q38" s="16"/>
      <c r="R38" s="16"/>
      <c r="S38" s="16"/>
      <c r="T38" s="16"/>
    </row>
    <row r="39" spans="1:20" ht="15">
      <c r="A39" s="96"/>
      <c r="B39" s="68" t="s">
        <v>219</v>
      </c>
      <c r="C39" s="96" t="s">
        <v>202</v>
      </c>
      <c r="D39" s="97">
        <v>32661.73</v>
      </c>
      <c r="Q39" s="16"/>
      <c r="R39" s="16"/>
      <c r="S39" s="16"/>
      <c r="T39" s="16"/>
    </row>
    <row r="40" spans="1:20" ht="15">
      <c r="A40" s="96"/>
      <c r="B40" s="68" t="s">
        <v>221</v>
      </c>
      <c r="C40" s="96" t="s">
        <v>202</v>
      </c>
      <c r="D40" s="97">
        <v>11776.32</v>
      </c>
      <c r="Q40" s="16"/>
      <c r="R40" s="16"/>
      <c r="S40" s="16"/>
      <c r="T40" s="16"/>
    </row>
    <row r="41" spans="1:20" ht="15.75" thickBot="1">
      <c r="A41" s="71"/>
      <c r="B41" s="69" t="s">
        <v>13</v>
      </c>
      <c r="C41" s="98" t="s">
        <v>202</v>
      </c>
      <c r="D41" s="99">
        <v>44438.05</v>
      </c>
      <c r="Q41" s="16"/>
      <c r="R41" s="16"/>
      <c r="S41" s="16"/>
      <c r="T41" s="16"/>
    </row>
    <row r="42" spans="1:20" ht="15.75" thickBot="1">
      <c r="A42" s="64" t="s">
        <v>222</v>
      </c>
      <c r="B42" s="66" t="s">
        <v>167</v>
      </c>
      <c r="C42" s="95"/>
      <c r="D42" s="64"/>
      <c r="Q42" s="16"/>
      <c r="R42" s="16"/>
      <c r="S42" s="16"/>
      <c r="T42" s="16"/>
    </row>
    <row r="43" spans="1:20" ht="15">
      <c r="A43" s="96"/>
      <c r="B43" s="68" t="s">
        <v>209</v>
      </c>
      <c r="C43" s="96" t="s">
        <v>202</v>
      </c>
      <c r="D43" s="97">
        <v>115723.34</v>
      </c>
      <c r="Q43" s="16"/>
      <c r="R43" s="16"/>
      <c r="S43" s="16"/>
      <c r="T43" s="16"/>
    </row>
    <row r="44" spans="1:20" ht="15.75" thickBot="1">
      <c r="A44" s="71"/>
      <c r="B44" s="69" t="s">
        <v>13</v>
      </c>
      <c r="C44" s="98" t="s">
        <v>202</v>
      </c>
      <c r="D44" s="99">
        <v>115723.34</v>
      </c>
      <c r="Q44" s="16"/>
      <c r="R44" s="16"/>
      <c r="S44" s="16"/>
      <c r="T44" s="16"/>
    </row>
    <row r="45" spans="1:20" ht="15.75" thickBot="1">
      <c r="A45" s="64" t="s">
        <v>223</v>
      </c>
      <c r="B45" s="66" t="s">
        <v>293</v>
      </c>
      <c r="C45" s="95"/>
      <c r="D45" s="64"/>
      <c r="Q45" s="16"/>
      <c r="R45" s="16"/>
      <c r="S45" s="16"/>
      <c r="T45" s="16"/>
    </row>
    <row r="46" spans="1:20" ht="15">
      <c r="A46" s="96"/>
      <c r="B46" s="68" t="s">
        <v>209</v>
      </c>
      <c r="C46" s="96" t="s">
        <v>202</v>
      </c>
      <c r="D46" s="67" t="s">
        <v>209</v>
      </c>
      <c r="Q46" s="16"/>
      <c r="R46" s="16"/>
      <c r="S46" s="16"/>
      <c r="T46" s="16"/>
    </row>
    <row r="47" spans="1:20" ht="15.75" thickBot="1">
      <c r="A47" s="71"/>
      <c r="B47" s="69" t="s">
        <v>13</v>
      </c>
      <c r="C47" s="98" t="s">
        <v>202</v>
      </c>
      <c r="D47" s="70" t="s">
        <v>209</v>
      </c>
      <c r="Q47" s="16"/>
      <c r="R47" s="16"/>
      <c r="S47" s="16"/>
      <c r="T47" s="16"/>
    </row>
    <row r="48" spans="1:20" ht="15.75" thickBot="1">
      <c r="A48" s="64" t="s">
        <v>223</v>
      </c>
      <c r="B48" s="66" t="s">
        <v>226</v>
      </c>
      <c r="C48" s="74" t="s">
        <v>202</v>
      </c>
      <c r="D48" s="90">
        <v>473085.56</v>
      </c>
      <c r="Q48" s="16"/>
      <c r="R48" s="16"/>
      <c r="S48" s="16"/>
      <c r="T48" s="16"/>
    </row>
    <row r="49" spans="1:20" ht="15.75" thickBot="1">
      <c r="A49" s="71" t="s">
        <v>224</v>
      </c>
      <c r="B49" s="72" t="s">
        <v>294</v>
      </c>
      <c r="C49" s="73" t="s">
        <v>202</v>
      </c>
      <c r="D49" s="91">
        <f>D48*10%</f>
        <v>47308.556000000004</v>
      </c>
      <c r="Q49" s="16"/>
      <c r="R49" s="16"/>
      <c r="S49" s="16"/>
      <c r="T49" s="16"/>
    </row>
    <row r="50" spans="1:20" ht="15.75" thickBot="1">
      <c r="A50" s="64" t="s">
        <v>225</v>
      </c>
      <c r="B50" s="66" t="s">
        <v>217</v>
      </c>
      <c r="C50" s="74" t="s">
        <v>202</v>
      </c>
      <c r="D50" s="90">
        <f>D48+D49</f>
        <v>520394.116</v>
      </c>
      <c r="Q50" s="16"/>
      <c r="R50" s="16"/>
      <c r="S50" s="16"/>
      <c r="T50" s="16"/>
    </row>
    <row r="51" spans="1:20" ht="15.75" thickBot="1">
      <c r="A51" s="71" t="s">
        <v>227</v>
      </c>
      <c r="B51" s="72" t="s">
        <v>295</v>
      </c>
      <c r="C51" s="73" t="s">
        <v>202</v>
      </c>
      <c r="D51" s="91">
        <v>7348.25</v>
      </c>
      <c r="Q51" s="16"/>
      <c r="R51" s="16"/>
      <c r="S51" s="16"/>
      <c r="T51" s="16"/>
    </row>
    <row r="52" spans="1:20" ht="15.75" thickBot="1">
      <c r="A52" s="64" t="s">
        <v>228</v>
      </c>
      <c r="B52" s="66" t="s">
        <v>229</v>
      </c>
      <c r="C52" s="74" t="s">
        <v>202</v>
      </c>
      <c r="D52" s="90">
        <f>D50+D51</f>
        <v>527742.3659999999</v>
      </c>
      <c r="Q52" s="16"/>
      <c r="R52" s="16"/>
      <c r="S52" s="16"/>
      <c r="T52" s="16"/>
    </row>
    <row r="53" spans="1:20" ht="15">
      <c r="A53" s="101"/>
      <c r="B53" s="102" t="s">
        <v>297</v>
      </c>
      <c r="C53" s="101"/>
      <c r="D53" s="101"/>
      <c r="Q53" s="16"/>
      <c r="R53" s="16"/>
      <c r="S53" s="16"/>
      <c r="T53" s="16"/>
    </row>
    <row r="54" spans="1:20" ht="15">
      <c r="A54" s="101"/>
      <c r="B54" s="75" t="s">
        <v>230</v>
      </c>
      <c r="C54" s="103"/>
      <c r="D54" s="76" t="s">
        <v>350</v>
      </c>
      <c r="Q54" s="16"/>
      <c r="R54" s="16"/>
      <c r="S54" s="16"/>
      <c r="T54" s="16"/>
    </row>
    <row r="55" spans="1:20" ht="15">
      <c r="A55" s="101"/>
      <c r="B55" s="75" t="s">
        <v>231</v>
      </c>
      <c r="C55" s="103"/>
      <c r="D55" s="76" t="s">
        <v>351</v>
      </c>
      <c r="Q55" s="16"/>
      <c r="R55" s="16"/>
      <c r="S55" s="16"/>
      <c r="T55" s="16"/>
    </row>
    <row r="56" spans="1:20" ht="15">
      <c r="A56" s="101"/>
      <c r="B56" s="75" t="s">
        <v>277</v>
      </c>
      <c r="C56" s="103"/>
      <c r="D56" s="76" t="s">
        <v>209</v>
      </c>
      <c r="Q56" s="16"/>
      <c r="R56" s="16"/>
      <c r="S56" s="16"/>
      <c r="T56" s="16"/>
    </row>
    <row r="57" spans="1:20" ht="15">
      <c r="A57" s="101"/>
      <c r="B57" s="75" t="s">
        <v>275</v>
      </c>
      <c r="C57" s="103"/>
      <c r="D57" s="80">
        <f>D52-D55</f>
        <v>96207.50599999994</v>
      </c>
      <c r="Q57" s="16"/>
      <c r="R57" s="16"/>
      <c r="S57" s="16"/>
      <c r="T57" s="16"/>
    </row>
    <row r="58" spans="1:20" ht="15">
      <c r="A58" s="101"/>
      <c r="B58" s="77" t="s">
        <v>232</v>
      </c>
      <c r="C58" s="77"/>
      <c r="D58" s="105" t="s">
        <v>233</v>
      </c>
      <c r="Q58" s="16"/>
      <c r="R58" s="16"/>
      <c r="S58" s="16"/>
      <c r="T58" s="16"/>
    </row>
    <row r="59" spans="1:20" ht="15">
      <c r="A59" s="101"/>
      <c r="B59" s="3"/>
      <c r="C59" s="101"/>
      <c r="D59" s="101"/>
      <c r="Q59" s="16"/>
      <c r="R59" s="16"/>
      <c r="S59" s="16"/>
      <c r="T59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K5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8515625" style="0" customWidth="1"/>
    <col min="3" max="3" width="14.140625" style="10" customWidth="1"/>
    <col min="4" max="4" width="30.140625" style="16" customWidth="1"/>
  </cols>
  <sheetData>
    <row r="2" spans="1:3" ht="15">
      <c r="A2" s="112" t="s">
        <v>129</v>
      </c>
      <c r="B2" s="112"/>
      <c r="C2" s="112"/>
    </row>
    <row r="4" spans="1:7" ht="15.75">
      <c r="A4" s="62" t="s">
        <v>193</v>
      </c>
      <c r="B4" s="62"/>
      <c r="C4" s="62"/>
      <c r="D4" s="62"/>
      <c r="E4" s="16"/>
      <c r="F4" s="16"/>
      <c r="G4" s="16"/>
    </row>
    <row r="5" spans="1:7" ht="15">
      <c r="A5" s="78" t="s">
        <v>267</v>
      </c>
      <c r="B5" s="78"/>
      <c r="C5" s="78"/>
      <c r="D5" s="78"/>
      <c r="E5" s="16"/>
      <c r="F5" s="16"/>
      <c r="G5" s="16"/>
    </row>
    <row r="6" spans="1:7" ht="15">
      <c r="A6" s="63" t="s">
        <v>301</v>
      </c>
      <c r="B6" s="63"/>
      <c r="C6" s="63"/>
      <c r="D6" s="63"/>
      <c r="E6" s="16"/>
      <c r="F6" s="16"/>
      <c r="G6" s="16"/>
    </row>
    <row r="7" spans="1:7" ht="15.75" thickBot="1">
      <c r="A7" s="79" t="s">
        <v>195</v>
      </c>
      <c r="B7" s="79"/>
      <c r="C7" s="79"/>
      <c r="D7" s="79"/>
      <c r="E7" s="16"/>
      <c r="F7" s="16"/>
      <c r="G7" s="16"/>
    </row>
    <row r="8" spans="1:11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  <c r="I8" s="16"/>
      <c r="J8" s="16"/>
      <c r="K8" s="16"/>
    </row>
    <row r="9" spans="1:11" ht="15.75" thickBot="1">
      <c r="A9" s="64" t="s">
        <v>200</v>
      </c>
      <c r="B9" s="66" t="s">
        <v>281</v>
      </c>
      <c r="C9" s="95"/>
      <c r="D9" s="64"/>
      <c r="E9" s="16"/>
      <c r="F9" s="16"/>
      <c r="G9" s="16"/>
      <c r="H9" s="16"/>
      <c r="I9" s="16"/>
      <c r="J9" s="16"/>
      <c r="K9" s="16"/>
    </row>
    <row r="10" spans="1:11" ht="15">
      <c r="A10" s="96"/>
      <c r="B10" s="68" t="s">
        <v>201</v>
      </c>
      <c r="C10" s="96" t="s">
        <v>202</v>
      </c>
      <c r="D10" s="97">
        <v>16666.67</v>
      </c>
      <c r="E10" s="16"/>
      <c r="F10" s="16"/>
      <c r="G10" s="16"/>
      <c r="H10" s="16"/>
      <c r="I10" s="16"/>
      <c r="J10" s="16"/>
      <c r="K10" s="16"/>
    </row>
    <row r="11" spans="1:11" ht="15">
      <c r="A11" s="96"/>
      <c r="B11" s="68" t="s">
        <v>282</v>
      </c>
      <c r="C11" s="96" t="s">
        <v>202</v>
      </c>
      <c r="D11" s="97">
        <v>5019.97</v>
      </c>
      <c r="E11" s="16"/>
      <c r="F11" s="16"/>
      <c r="G11" s="16"/>
      <c r="H11" s="16"/>
      <c r="I11" s="16"/>
      <c r="J11" s="16"/>
      <c r="K11" s="16"/>
    </row>
    <row r="12" spans="1:11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  <c r="H12" s="16"/>
      <c r="I12" s="16"/>
      <c r="J12" s="16"/>
      <c r="K12" s="16"/>
    </row>
    <row r="13" spans="1:11" ht="15">
      <c r="A13" s="96"/>
      <c r="B13" s="68" t="s">
        <v>204</v>
      </c>
      <c r="C13" s="96" t="s">
        <v>202</v>
      </c>
      <c r="D13" s="97">
        <v>14395.51</v>
      </c>
      <c r="E13" s="16"/>
      <c r="F13" s="16"/>
      <c r="G13" s="16"/>
      <c r="H13" s="16"/>
      <c r="I13" s="16"/>
      <c r="J13" s="16"/>
      <c r="K13" s="16"/>
    </row>
    <row r="14" spans="1:11" ht="15">
      <c r="A14" s="96"/>
      <c r="B14" s="68" t="s">
        <v>205</v>
      </c>
      <c r="C14" s="96" t="s">
        <v>202</v>
      </c>
      <c r="D14" s="97">
        <v>32252.14</v>
      </c>
      <c r="E14" s="16"/>
      <c r="F14" s="16"/>
      <c r="G14" s="16"/>
      <c r="H14" s="16"/>
      <c r="I14" s="16"/>
      <c r="J14" s="16"/>
      <c r="K14" s="16"/>
    </row>
    <row r="15" spans="1:11" ht="26.25">
      <c r="A15" s="96"/>
      <c r="B15" s="68" t="s">
        <v>283</v>
      </c>
      <c r="C15" s="96" t="s">
        <v>202</v>
      </c>
      <c r="D15" s="97">
        <v>1743.65</v>
      </c>
      <c r="E15" s="16"/>
      <c r="F15" s="16"/>
      <c r="G15" s="16"/>
      <c r="H15" s="16"/>
      <c r="I15" s="16"/>
      <c r="J15" s="16"/>
      <c r="K15" s="16"/>
    </row>
    <row r="16" spans="1:11" ht="15">
      <c r="A16" s="96"/>
      <c r="B16" s="68" t="s">
        <v>284</v>
      </c>
      <c r="C16" s="96" t="s">
        <v>202</v>
      </c>
      <c r="D16" s="97">
        <v>27398.04</v>
      </c>
      <c r="E16" s="16"/>
      <c r="F16" s="16"/>
      <c r="G16" s="16"/>
      <c r="H16" s="16"/>
      <c r="I16" s="16"/>
      <c r="J16" s="16"/>
      <c r="K16" s="16"/>
    </row>
    <row r="17" spans="1:11" ht="15.75" thickBot="1">
      <c r="A17" s="71"/>
      <c r="B17" s="69" t="s">
        <v>13</v>
      </c>
      <c r="C17" s="98" t="s">
        <v>202</v>
      </c>
      <c r="D17" s="99">
        <v>97475.98</v>
      </c>
      <c r="E17" s="16"/>
      <c r="F17" s="16"/>
      <c r="G17" s="16"/>
      <c r="H17" s="16"/>
      <c r="I17" s="16"/>
      <c r="J17" s="16"/>
      <c r="K17" s="16"/>
    </row>
    <row r="18" spans="1:11" ht="15.75" thickBot="1">
      <c r="A18" s="64" t="s">
        <v>206</v>
      </c>
      <c r="B18" s="66" t="s">
        <v>285</v>
      </c>
      <c r="C18" s="95"/>
      <c r="D18" s="64"/>
      <c r="E18" s="16"/>
      <c r="F18" s="16"/>
      <c r="G18" s="16"/>
      <c r="H18" s="16"/>
      <c r="I18" s="16"/>
      <c r="J18" s="16"/>
      <c r="K18" s="16"/>
    </row>
    <row r="19" spans="1:11" ht="15">
      <c r="A19" s="96"/>
      <c r="B19" s="68" t="s">
        <v>207</v>
      </c>
      <c r="C19" s="96" t="s">
        <v>202</v>
      </c>
      <c r="D19" s="97">
        <v>39290.88</v>
      </c>
      <c r="E19" s="16"/>
      <c r="F19" s="16"/>
      <c r="G19" s="16"/>
      <c r="H19" s="16"/>
      <c r="I19" s="16"/>
      <c r="J19" s="16"/>
      <c r="K19" s="16"/>
    </row>
    <row r="20" spans="1:11" ht="15">
      <c r="A20" s="96"/>
      <c r="B20" s="68" t="s">
        <v>208</v>
      </c>
      <c r="C20" s="96" t="s">
        <v>202</v>
      </c>
      <c r="D20" s="97">
        <v>8276.4</v>
      </c>
      <c r="E20" s="16"/>
      <c r="F20" s="16"/>
      <c r="G20" s="16"/>
      <c r="H20" s="16"/>
      <c r="I20" s="16"/>
      <c r="J20" s="16"/>
      <c r="K20" s="16"/>
    </row>
    <row r="21" spans="1:11" ht="15">
      <c r="A21" s="96"/>
      <c r="B21" s="68" t="s">
        <v>210</v>
      </c>
      <c r="C21" s="96" t="s">
        <v>202</v>
      </c>
      <c r="D21" s="67" t="s">
        <v>209</v>
      </c>
      <c r="E21" s="16"/>
      <c r="F21" s="16"/>
      <c r="G21" s="16"/>
      <c r="H21" s="16"/>
      <c r="I21" s="16"/>
      <c r="J21" s="16"/>
      <c r="K21" s="16"/>
    </row>
    <row r="22" spans="1:11" ht="15">
      <c r="A22" s="96"/>
      <c r="B22" s="68" t="s">
        <v>286</v>
      </c>
      <c r="C22" s="96" t="s">
        <v>202</v>
      </c>
      <c r="D22" s="97">
        <v>9617.72</v>
      </c>
      <c r="E22" s="16"/>
      <c r="F22" s="16"/>
      <c r="G22" s="16"/>
      <c r="H22" s="16"/>
      <c r="I22" s="16"/>
      <c r="J22" s="16"/>
      <c r="K22" s="16"/>
    </row>
    <row r="23" spans="1:11" ht="15.75" thickBot="1">
      <c r="A23" s="71"/>
      <c r="B23" s="69" t="s">
        <v>13</v>
      </c>
      <c r="C23" s="98" t="s">
        <v>202</v>
      </c>
      <c r="D23" s="99">
        <v>57185</v>
      </c>
      <c r="E23" s="16"/>
      <c r="F23" s="16"/>
      <c r="G23" s="16"/>
      <c r="H23" s="16"/>
      <c r="I23" s="16"/>
      <c r="J23" s="16"/>
      <c r="K23" s="16"/>
    </row>
    <row r="24" spans="1:11" ht="15.75" thickBot="1">
      <c r="A24" s="64" t="s">
        <v>211</v>
      </c>
      <c r="B24" s="66" t="s">
        <v>287</v>
      </c>
      <c r="C24" s="95"/>
      <c r="D24" s="64"/>
      <c r="E24" s="16"/>
      <c r="F24" s="16"/>
      <c r="G24" s="16"/>
      <c r="H24" s="16"/>
      <c r="I24" s="16"/>
      <c r="J24" s="16"/>
      <c r="K24" s="16"/>
    </row>
    <row r="25" spans="1:11" ht="15">
      <c r="A25" s="96"/>
      <c r="B25" s="68" t="s">
        <v>212</v>
      </c>
      <c r="C25" s="96" t="s">
        <v>202</v>
      </c>
      <c r="D25" s="97">
        <v>25531.15</v>
      </c>
      <c r="E25" s="16"/>
      <c r="F25" s="16"/>
      <c r="G25" s="16"/>
      <c r="H25" s="16"/>
      <c r="I25" s="16"/>
      <c r="J25" s="16"/>
      <c r="K25" s="16"/>
    </row>
    <row r="26" spans="1:11" ht="15">
      <c r="A26" s="96"/>
      <c r="B26" s="68" t="s">
        <v>213</v>
      </c>
      <c r="C26" s="96" t="s">
        <v>202</v>
      </c>
      <c r="D26" s="97">
        <v>21878.2</v>
      </c>
      <c r="E26" s="16"/>
      <c r="F26" s="16"/>
      <c r="G26" s="16"/>
      <c r="H26" s="16"/>
      <c r="I26" s="16"/>
      <c r="J26" s="16"/>
      <c r="K26" s="16"/>
    </row>
    <row r="27" spans="1:11" ht="15">
      <c r="A27" s="96"/>
      <c r="B27" s="68" t="s">
        <v>179</v>
      </c>
      <c r="C27" s="96" t="s">
        <v>202</v>
      </c>
      <c r="D27" s="67" t="s">
        <v>209</v>
      </c>
      <c r="E27" s="16"/>
      <c r="F27" s="16"/>
      <c r="G27" s="16"/>
      <c r="H27" s="16"/>
      <c r="I27" s="16"/>
      <c r="J27" s="16"/>
      <c r="K27" s="16"/>
    </row>
    <row r="28" spans="1:11" ht="15">
      <c r="A28" s="96"/>
      <c r="B28" s="68" t="s">
        <v>288</v>
      </c>
      <c r="C28" s="96" t="s">
        <v>202</v>
      </c>
      <c r="D28" s="97">
        <v>11175.57</v>
      </c>
      <c r="E28" s="16"/>
      <c r="F28" s="16"/>
      <c r="G28" s="16"/>
      <c r="H28" s="16"/>
      <c r="I28" s="16"/>
      <c r="J28" s="16"/>
      <c r="K28" s="16"/>
    </row>
    <row r="29" spans="1:11" ht="15">
      <c r="A29" s="96"/>
      <c r="B29" s="68" t="s">
        <v>289</v>
      </c>
      <c r="C29" s="96" t="s">
        <v>202</v>
      </c>
      <c r="D29" s="97">
        <v>215.04</v>
      </c>
      <c r="E29" s="16"/>
      <c r="F29" s="16"/>
      <c r="G29" s="16"/>
      <c r="H29" s="16"/>
      <c r="I29" s="16"/>
      <c r="J29" s="16"/>
      <c r="K29" s="16"/>
    </row>
    <row r="30" spans="1:11" ht="15.75" thickBot="1">
      <c r="A30" s="71"/>
      <c r="B30" s="69" t="s">
        <v>13</v>
      </c>
      <c r="C30" s="98" t="s">
        <v>202</v>
      </c>
      <c r="D30" s="99">
        <v>58799.96</v>
      </c>
      <c r="E30" s="16"/>
      <c r="F30" s="16"/>
      <c r="G30" s="16"/>
      <c r="H30" s="16"/>
      <c r="I30" s="16"/>
      <c r="J30" s="16"/>
      <c r="K30" s="16"/>
    </row>
    <row r="31" spans="1:11" ht="15.75" thickBot="1">
      <c r="A31" s="64" t="s">
        <v>216</v>
      </c>
      <c r="B31" s="66" t="s">
        <v>290</v>
      </c>
      <c r="C31" s="95"/>
      <c r="D31" s="64"/>
      <c r="E31" s="16"/>
      <c r="F31" s="16"/>
      <c r="G31" s="16"/>
      <c r="H31" s="16"/>
      <c r="I31" s="16"/>
      <c r="J31" s="16"/>
      <c r="K31" s="16"/>
    </row>
    <row r="32" spans="1:11" ht="15">
      <c r="A32" s="96"/>
      <c r="B32" s="68" t="s">
        <v>214</v>
      </c>
      <c r="C32" s="96" t="s">
        <v>202</v>
      </c>
      <c r="D32" s="67" t="s">
        <v>209</v>
      </c>
      <c r="E32" s="16"/>
      <c r="F32" s="16"/>
      <c r="G32" s="16"/>
      <c r="H32" s="16"/>
      <c r="I32" s="16"/>
      <c r="J32" s="16"/>
      <c r="K32" s="16"/>
    </row>
    <row r="33" spans="1:11" ht="15">
      <c r="A33" s="96"/>
      <c r="B33" s="68" t="s">
        <v>215</v>
      </c>
      <c r="C33" s="96" t="s">
        <v>202</v>
      </c>
      <c r="D33" s="67" t="s">
        <v>209</v>
      </c>
      <c r="E33" s="16"/>
      <c r="F33" s="16"/>
      <c r="G33" s="16"/>
      <c r="H33" s="16"/>
      <c r="I33" s="16"/>
      <c r="J33" s="16"/>
      <c r="K33" s="16"/>
    </row>
    <row r="34" spans="1:11" ht="15.75" thickBot="1">
      <c r="A34" s="71"/>
      <c r="B34" s="69" t="s">
        <v>13</v>
      </c>
      <c r="C34" s="98" t="s">
        <v>202</v>
      </c>
      <c r="D34" s="70" t="s">
        <v>209</v>
      </c>
      <c r="E34" s="16"/>
      <c r="F34" s="16"/>
      <c r="G34" s="16"/>
      <c r="H34" s="16"/>
      <c r="I34" s="16"/>
      <c r="J34" s="16"/>
      <c r="K34" s="16"/>
    </row>
    <row r="35" spans="1:11" ht="15.75" thickBot="1">
      <c r="A35" s="64" t="s">
        <v>218</v>
      </c>
      <c r="B35" s="66" t="s">
        <v>291</v>
      </c>
      <c r="C35" s="95"/>
      <c r="D35" s="64"/>
      <c r="E35" s="16"/>
      <c r="F35" s="16"/>
      <c r="G35" s="16"/>
      <c r="H35" s="16"/>
      <c r="I35" s="16"/>
      <c r="J35" s="16"/>
      <c r="K35" s="16"/>
    </row>
    <row r="36" spans="1:11" ht="15">
      <c r="A36" s="96"/>
      <c r="B36" s="68" t="s">
        <v>209</v>
      </c>
      <c r="C36" s="96" t="s">
        <v>202</v>
      </c>
      <c r="D36" s="97">
        <v>8780.4</v>
      </c>
      <c r="E36" s="16"/>
      <c r="F36" s="16"/>
      <c r="G36" s="16"/>
      <c r="H36" s="16"/>
      <c r="I36" s="16"/>
      <c r="J36" s="16"/>
      <c r="K36" s="16"/>
    </row>
    <row r="37" spans="1:11" ht="15.75" thickBot="1">
      <c r="A37" s="71"/>
      <c r="B37" s="69" t="s">
        <v>13</v>
      </c>
      <c r="C37" s="98" t="s">
        <v>202</v>
      </c>
      <c r="D37" s="99">
        <v>8780.4</v>
      </c>
      <c r="E37" s="16"/>
      <c r="F37" s="16"/>
      <c r="G37" s="16"/>
      <c r="H37" s="16"/>
      <c r="I37" s="16"/>
      <c r="J37" s="16"/>
      <c r="K37" s="16"/>
    </row>
    <row r="38" spans="1:11" ht="15.75" thickBot="1">
      <c r="A38" s="64" t="s">
        <v>220</v>
      </c>
      <c r="B38" s="66" t="s">
        <v>292</v>
      </c>
      <c r="C38" s="95"/>
      <c r="D38" s="64"/>
      <c r="E38" s="16"/>
      <c r="F38" s="16"/>
      <c r="G38" s="16"/>
      <c r="H38" s="16"/>
      <c r="I38" s="16"/>
      <c r="J38" s="16"/>
      <c r="K38" s="16"/>
    </row>
    <row r="39" spans="1:11" ht="15">
      <c r="A39" s="96"/>
      <c r="B39" s="68" t="s">
        <v>219</v>
      </c>
      <c r="C39" s="96" t="s">
        <v>202</v>
      </c>
      <c r="D39" s="97">
        <v>32243.92</v>
      </c>
      <c r="E39" s="16"/>
      <c r="F39" s="16"/>
      <c r="G39" s="16"/>
      <c r="H39" s="16"/>
      <c r="I39" s="16"/>
      <c r="J39" s="16"/>
      <c r="K39" s="16"/>
    </row>
    <row r="40" spans="1:11" ht="15">
      <c r="A40" s="96"/>
      <c r="B40" s="68" t="s">
        <v>221</v>
      </c>
      <c r="C40" s="96" t="s">
        <v>202</v>
      </c>
      <c r="D40" s="97">
        <v>11625.67</v>
      </c>
      <c r="E40" s="16"/>
      <c r="F40" s="16"/>
      <c r="G40" s="16"/>
      <c r="H40" s="16"/>
      <c r="I40" s="16"/>
      <c r="J40" s="16"/>
      <c r="K40" s="16"/>
    </row>
    <row r="41" spans="1:11" ht="15.75" thickBot="1">
      <c r="A41" s="71"/>
      <c r="B41" s="69" t="s">
        <v>13</v>
      </c>
      <c r="C41" s="98" t="s">
        <v>202</v>
      </c>
      <c r="D41" s="99">
        <v>43869.59</v>
      </c>
      <c r="E41" s="16"/>
      <c r="F41" s="16"/>
      <c r="G41" s="16"/>
      <c r="H41" s="16"/>
      <c r="I41" s="16"/>
      <c r="J41" s="16"/>
      <c r="K41" s="16"/>
    </row>
    <row r="42" spans="1:11" ht="15.75" thickBot="1">
      <c r="A42" s="64" t="s">
        <v>222</v>
      </c>
      <c r="B42" s="66" t="s">
        <v>167</v>
      </c>
      <c r="C42" s="95"/>
      <c r="D42" s="64"/>
      <c r="E42" s="16"/>
      <c r="F42" s="16"/>
      <c r="G42" s="16"/>
      <c r="H42" s="16"/>
      <c r="I42" s="16"/>
      <c r="J42" s="16"/>
      <c r="K42" s="16"/>
    </row>
    <row r="43" spans="1:11" ht="15">
      <c r="A43" s="96"/>
      <c r="B43" s="68" t="s">
        <v>209</v>
      </c>
      <c r="C43" s="96" t="s">
        <v>202</v>
      </c>
      <c r="D43" s="97">
        <v>114243</v>
      </c>
      <c r="E43" s="16"/>
      <c r="F43" s="16"/>
      <c r="G43" s="16"/>
      <c r="H43" s="16"/>
      <c r="I43" s="16"/>
      <c r="J43" s="16"/>
      <c r="K43" s="16"/>
    </row>
    <row r="44" spans="1:11" ht="15.75" thickBot="1">
      <c r="A44" s="71"/>
      <c r="B44" s="69" t="s">
        <v>13</v>
      </c>
      <c r="C44" s="98" t="s">
        <v>202</v>
      </c>
      <c r="D44" s="99">
        <v>114243</v>
      </c>
      <c r="E44" s="16"/>
      <c r="F44" s="16"/>
      <c r="G44" s="16"/>
      <c r="H44" s="16"/>
      <c r="I44" s="16"/>
      <c r="J44" s="16"/>
      <c r="K44" s="16"/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380353.93</v>
      </c>
    </row>
    <row r="49" spans="1:4" ht="15.75" thickBot="1">
      <c r="A49" s="71" t="s">
        <v>224</v>
      </c>
      <c r="B49" s="72" t="s">
        <v>294</v>
      </c>
      <c r="C49" s="73" t="s">
        <v>202</v>
      </c>
      <c r="D49" s="91">
        <f>D48*10%</f>
        <v>38035.393000000004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f>D48+D49</f>
        <v>418389.323</v>
      </c>
    </row>
    <row r="51" spans="1:4" ht="15.75" thickBot="1">
      <c r="A51" s="71" t="s">
        <v>227</v>
      </c>
      <c r="B51" s="72" t="s">
        <v>295</v>
      </c>
      <c r="C51" s="73" t="s">
        <v>202</v>
      </c>
      <c r="D51" s="91">
        <v>7254.25</v>
      </c>
    </row>
    <row r="52" spans="1:4" ht="15.75" thickBot="1">
      <c r="A52" s="64" t="s">
        <v>228</v>
      </c>
      <c r="B52" s="66" t="s">
        <v>229</v>
      </c>
      <c r="C52" s="74" t="s">
        <v>202</v>
      </c>
      <c r="D52" s="90">
        <f>D50+D51</f>
        <v>425643.573</v>
      </c>
    </row>
    <row r="53" spans="1:4" ht="15">
      <c r="A53" s="101"/>
      <c r="B53" s="102" t="s">
        <v>297</v>
      </c>
      <c r="C53" s="101"/>
      <c r="D53" s="101"/>
    </row>
    <row r="54" spans="1:4" ht="15">
      <c r="A54" s="101"/>
      <c r="B54" s="75" t="s">
        <v>230</v>
      </c>
      <c r="C54" s="103"/>
      <c r="D54" s="76" t="s">
        <v>352</v>
      </c>
    </row>
    <row r="55" spans="1:4" ht="15">
      <c r="A55" s="101"/>
      <c r="B55" s="75" t="s">
        <v>231</v>
      </c>
      <c r="C55" s="103"/>
      <c r="D55" s="76" t="s">
        <v>353</v>
      </c>
    </row>
    <row r="56" spans="1:4" ht="15">
      <c r="A56" s="101"/>
      <c r="B56" s="75" t="s">
        <v>333</v>
      </c>
      <c r="C56" s="103"/>
      <c r="D56" s="80">
        <f>D55-D52</f>
        <v>14673.037000000011</v>
      </c>
    </row>
    <row r="57" spans="1:4" ht="15">
      <c r="A57" s="101"/>
      <c r="B57" s="77" t="s">
        <v>232</v>
      </c>
      <c r="C57" s="77"/>
      <c r="D57" s="105" t="s">
        <v>233</v>
      </c>
    </row>
    <row r="58" spans="1:4" ht="15">
      <c r="A58" s="101"/>
      <c r="B58" s="3"/>
      <c r="C58" s="101"/>
      <c r="D58" s="101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8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78">
      <selection activeCell="E92" sqref="E92"/>
    </sheetView>
  </sheetViews>
  <sheetFormatPr defaultColWidth="9.140625" defaultRowHeight="15"/>
  <cols>
    <col min="1" max="1" width="7.140625" style="0" customWidth="1"/>
    <col min="2" max="2" width="54.57421875" style="0" customWidth="1"/>
    <col min="3" max="3" width="23.00390625" style="10" customWidth="1"/>
    <col min="4" max="4" width="15.7109375" style="16" customWidth="1"/>
    <col min="5" max="5" width="9.57421875" style="16" bestFit="1" customWidth="1"/>
    <col min="6" max="6" width="16.57421875" style="16" customWidth="1"/>
    <col min="7" max="7" width="9.140625" style="16" customWidth="1"/>
    <col min="8" max="8" width="17.00390625" style="16" customWidth="1"/>
    <col min="9" max="9" width="9.140625" style="16" customWidth="1"/>
  </cols>
  <sheetData>
    <row r="1" spans="1:3" ht="16.5" hidden="1" thickTop="1">
      <c r="A1" s="26"/>
      <c r="B1" s="26"/>
      <c r="C1" s="27"/>
    </row>
    <row r="2" spans="1:3" ht="15.75" hidden="1">
      <c r="A2" s="25"/>
      <c r="B2" s="25"/>
      <c r="C2" s="28"/>
    </row>
    <row r="3" spans="1:3" ht="15.75" hidden="1">
      <c r="A3" s="25"/>
      <c r="B3" s="25"/>
      <c r="C3" s="28"/>
    </row>
    <row r="4" spans="1:3" ht="15.75" hidden="1">
      <c r="A4" s="25"/>
      <c r="B4" s="25"/>
      <c r="C4" s="28"/>
    </row>
    <row r="5" spans="1:3" ht="15.75" hidden="1">
      <c r="A5" s="25"/>
      <c r="B5" s="25"/>
      <c r="C5" s="28"/>
    </row>
    <row r="6" spans="1:3" ht="15.75" hidden="1">
      <c r="A6" s="25"/>
      <c r="B6" s="25"/>
      <c r="C6" s="28"/>
    </row>
    <row r="7" spans="1:3" ht="15.75" hidden="1">
      <c r="A7" s="25"/>
      <c r="B7" s="25"/>
      <c r="C7" s="28"/>
    </row>
    <row r="8" spans="1:3" ht="15.75" hidden="1">
      <c r="A8" s="25"/>
      <c r="B8" s="25"/>
      <c r="C8" s="28"/>
    </row>
    <row r="9" spans="1:3" ht="15.75" hidden="1">
      <c r="A9" s="25"/>
      <c r="B9" s="25"/>
      <c r="C9" s="28"/>
    </row>
    <row r="10" spans="1:3" ht="15.75" hidden="1">
      <c r="A10" s="25"/>
      <c r="B10" s="25"/>
      <c r="C10" s="28"/>
    </row>
    <row r="11" spans="1:3" ht="15.75" hidden="1">
      <c r="A11" s="25"/>
      <c r="B11" s="25"/>
      <c r="C11" s="28"/>
    </row>
    <row r="12" spans="1:3" ht="32.25" customHeight="1">
      <c r="A12" s="117" t="s">
        <v>189</v>
      </c>
      <c r="B12" s="117"/>
      <c r="C12" s="117"/>
    </row>
    <row r="13" spans="1:3" ht="15.75">
      <c r="A13" s="118"/>
      <c r="B13" s="118"/>
      <c r="C13" s="118"/>
    </row>
    <row r="14" spans="1:3" ht="15.75">
      <c r="A14" s="57"/>
      <c r="B14" s="57"/>
      <c r="C14" s="58" t="s">
        <v>190</v>
      </c>
    </row>
    <row r="15" spans="1:3" ht="15.75">
      <c r="A15" s="57"/>
      <c r="B15" s="57" t="s">
        <v>191</v>
      </c>
      <c r="C15" s="58"/>
    </row>
    <row r="16" spans="1:3" ht="15.75">
      <c r="A16" s="25"/>
      <c r="B16" s="25"/>
      <c r="C16" s="28"/>
    </row>
    <row r="17" spans="1:3" ht="15.75">
      <c r="A17" s="119" t="s">
        <v>0</v>
      </c>
      <c r="B17" s="119"/>
      <c r="C17" s="120"/>
    </row>
    <row r="18" spans="1:3" ht="15.75">
      <c r="A18" s="30">
        <v>1</v>
      </c>
      <c r="B18" s="30" t="s">
        <v>1</v>
      </c>
      <c r="C18" s="31"/>
    </row>
    <row r="19" spans="1:3" ht="15.75">
      <c r="A19" s="30">
        <v>2</v>
      </c>
      <c r="B19" s="30" t="s">
        <v>2</v>
      </c>
      <c r="C19" s="31">
        <f>'[3]Лист1'!$AB$43</f>
        <v>16115919.439999994</v>
      </c>
    </row>
    <row r="20" spans="1:3" ht="15">
      <c r="A20" s="32">
        <v>3</v>
      </c>
      <c r="B20" s="32" t="s">
        <v>3</v>
      </c>
      <c r="C20" s="33">
        <f>'[3]Лист1'!$AC$43</f>
        <v>15762325.129999999</v>
      </c>
    </row>
    <row r="21" spans="1:3" ht="15">
      <c r="A21" s="34">
        <v>4</v>
      </c>
      <c r="B21" s="34" t="s">
        <v>4</v>
      </c>
      <c r="C21" s="35">
        <v>468286.2</v>
      </c>
    </row>
    <row r="22" spans="1:3" ht="15">
      <c r="A22" s="32">
        <v>5</v>
      </c>
      <c r="B22" s="32" t="s">
        <v>5</v>
      </c>
      <c r="C22" s="33">
        <v>468286.2</v>
      </c>
    </row>
    <row r="23" spans="1:3" ht="15">
      <c r="A23" s="32">
        <v>6</v>
      </c>
      <c r="B23" s="32" t="s">
        <v>6</v>
      </c>
      <c r="C23" s="33">
        <v>15908</v>
      </c>
    </row>
    <row r="24" spans="1:3" ht="15">
      <c r="A24" s="121" t="s">
        <v>13</v>
      </c>
      <c r="B24" s="122"/>
      <c r="C24" s="33">
        <f>SUM(C20,C22,C23)</f>
        <v>16246519.329999998</v>
      </c>
    </row>
    <row r="25" spans="1:3" ht="15">
      <c r="A25" s="32">
        <v>7</v>
      </c>
      <c r="B25" s="36" t="s">
        <v>174</v>
      </c>
      <c r="C25" s="37">
        <v>1060433.6</v>
      </c>
    </row>
    <row r="26" spans="1:3" ht="15">
      <c r="A26" s="32">
        <v>8</v>
      </c>
      <c r="B26" s="36" t="s">
        <v>175</v>
      </c>
      <c r="C26" s="37">
        <v>266474.47</v>
      </c>
    </row>
    <row r="27" spans="1:3" ht="15">
      <c r="A27" s="32">
        <v>9</v>
      </c>
      <c r="B27" s="36" t="s">
        <v>176</v>
      </c>
      <c r="C27" s="37">
        <v>519338.08</v>
      </c>
    </row>
    <row r="28" spans="1:3" ht="15">
      <c r="A28" s="32"/>
      <c r="B28" s="36" t="s">
        <v>13</v>
      </c>
      <c r="C28" s="33">
        <f>SUM(C25:C27)</f>
        <v>1846246.1500000001</v>
      </c>
    </row>
    <row r="29" spans="1:3" ht="15">
      <c r="A29" s="38"/>
      <c r="B29" s="39" t="s">
        <v>177</v>
      </c>
      <c r="C29" s="56">
        <f>SUM(C24+C28)</f>
        <v>18092765.479999997</v>
      </c>
    </row>
    <row r="30" spans="1:3" ht="15">
      <c r="A30" s="113" t="s">
        <v>173</v>
      </c>
      <c r="B30" s="113"/>
      <c r="C30" s="114"/>
    </row>
    <row r="31" spans="1:3" ht="15">
      <c r="A31" s="34" t="s">
        <v>7</v>
      </c>
      <c r="B31" s="41" t="s">
        <v>8</v>
      </c>
      <c r="C31" s="42" t="s">
        <v>9</v>
      </c>
    </row>
    <row r="32" spans="1:3" ht="30">
      <c r="A32" s="43" t="s">
        <v>10</v>
      </c>
      <c r="B32" s="43" t="s">
        <v>11</v>
      </c>
      <c r="C32" s="44"/>
    </row>
    <row r="33" spans="1:3" ht="15">
      <c r="A33" s="45" t="s">
        <v>32</v>
      </c>
      <c r="B33" s="46" t="s">
        <v>12</v>
      </c>
      <c r="C33" s="33" t="e">
        <f>C34+C35</f>
        <v>#REF!</v>
      </c>
    </row>
    <row r="34" spans="1:9" ht="15">
      <c r="A34" s="32"/>
      <c r="B34" s="46" t="s">
        <v>151</v>
      </c>
      <c r="C34" s="47" t="e">
        <f>D34+E34</f>
        <v>#REF!</v>
      </c>
      <c r="D3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4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  <c r="G34" s="16">
        <f>1795264.01</f>
        <v>1795264.01</v>
      </c>
      <c r="I34" s="17" t="e">
        <f>C34-G34</f>
        <v>#REF!</v>
      </c>
    </row>
    <row r="35" spans="1:3" ht="15">
      <c r="A35" s="32"/>
      <c r="B35" s="46" t="s">
        <v>164</v>
      </c>
      <c r="C35" s="37" t="e">
        <f>'Магистральная ул.д.13.корп.3'!#REF!+'Октябрьская ул.д.37 корп.1'!#REF!+'Октябрьская ул.д.37 корп.2'!#REF!+'Октябрьская ул.д.56'!#REF!+'Магистральная ул.д.16'!#REF!+'Магистральная ул.д.8 корп.1'!#REF!+'Октябрьская ул.д.58'!#REF!</f>
        <v>#REF!</v>
      </c>
    </row>
    <row r="36" spans="1:3" ht="15">
      <c r="A36" s="45" t="s">
        <v>33</v>
      </c>
      <c r="B36" s="46" t="s">
        <v>147</v>
      </c>
      <c r="C36" s="37">
        <v>530883.63</v>
      </c>
    </row>
    <row r="37" spans="1:5" ht="15">
      <c r="A37" s="45" t="s">
        <v>34</v>
      </c>
      <c r="B37" s="46" t="s">
        <v>152</v>
      </c>
      <c r="C37" s="37" t="e">
        <f>D37+E37</f>
        <v>#REF!</v>
      </c>
      <c r="D37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</f>
        <v>#REF!</v>
      </c>
      <c r="E37" s="17" t="e">
        <f>'Магистральная ул.д.17'!#REF!+'Магистральная ул.д.13'!#REF!+'Новикова-Прибоя ул.д.24 корп.1'!#REF!+'Новикова -Прибоя ул.д.24 корп.2'!#REF!</f>
        <v>#REF!</v>
      </c>
    </row>
    <row r="38" spans="1:5" ht="15">
      <c r="A38" s="45" t="s">
        <v>35</v>
      </c>
      <c r="B38" s="46" t="s">
        <v>157</v>
      </c>
      <c r="C38" s="37" t="e">
        <f>D38+E38</f>
        <v>#REF!</v>
      </c>
      <c r="D3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8" s="17" t="e">
        <f>'Магистральная ул.д.13'!#REF!+'Новикова-Прибоя ул.д.24 корп.1'!#REF!+'Новикова -Прибоя ул.д.24 корп.2'!#REF!</f>
        <v>#REF!</v>
      </c>
    </row>
    <row r="39" spans="1:5" ht="15">
      <c r="A39" s="45" t="s">
        <v>36</v>
      </c>
      <c r="B39" s="46" t="s">
        <v>153</v>
      </c>
      <c r="C39" s="37" t="e">
        <f>D39+E39</f>
        <v>#REF!</v>
      </c>
      <c r="D3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39" s="17" t="e">
        <f>'Магистральная ул.д.13'!#REF!+'Новикова-Прибоя ул.д.24 корп.1'!#REF!+'Новикова -Прибоя ул.д.24 корп.2'!#REF!</f>
        <v>#REF!</v>
      </c>
    </row>
    <row r="40" spans="1:8" ht="30">
      <c r="A40" s="45" t="s">
        <v>37</v>
      </c>
      <c r="B40" s="46" t="s">
        <v>163</v>
      </c>
      <c r="C40" s="37" t="e">
        <f>D40+E40</f>
        <v>#REF!</v>
      </c>
      <c r="D40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0" s="17" t="e">
        <f>'Магистральная ул.д.13'!#REF!+'Новикова-Прибоя ул.д.24 корп.1'!#REF!+'Новикова -Прибоя ул.д.24 корп.2'!#REF!</f>
        <v>#REF!</v>
      </c>
      <c r="H40" s="17"/>
    </row>
    <row r="41" spans="1:5" ht="15">
      <c r="A41" s="45" t="s">
        <v>162</v>
      </c>
      <c r="B41" s="46" t="s">
        <v>59</v>
      </c>
      <c r="C41" s="37" t="e">
        <f>'Магистральная ул.д.8 корп.1'!#REF!+'Магистральная ул.д.13.корп.3'!#REF!+'Магистральная ул.д.16'!#REF!+'Октябрьская ул.д.37 корп.1'!#REF!+'Октябрьская ул.д.37 корп.2'!#REF!+'Октябрьская ул.д.56'!#REF!+'Октябрьская ул.д.58'!#REF!</f>
        <v>#REF!</v>
      </c>
      <c r="D41" s="17"/>
      <c r="E41" s="17"/>
    </row>
    <row r="42" spans="1:3" ht="15">
      <c r="A42" s="32"/>
      <c r="B42" s="32" t="s">
        <v>13</v>
      </c>
      <c r="C42" s="33" t="e">
        <f>SUM(C34:C41)</f>
        <v>#REF!</v>
      </c>
    </row>
    <row r="43" spans="1:3" ht="15">
      <c r="A43" s="43" t="s">
        <v>14</v>
      </c>
      <c r="B43" s="43" t="s">
        <v>15</v>
      </c>
      <c r="C43" s="44"/>
    </row>
    <row r="44" spans="1:5" ht="15">
      <c r="A44" s="45" t="s">
        <v>38</v>
      </c>
      <c r="B44" s="32" t="s">
        <v>150</v>
      </c>
      <c r="C44" s="48" t="e">
        <f>D44+E44-61851.67</f>
        <v>#REF!</v>
      </c>
      <c r="D44" s="29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4" s="17" t="e">
        <f>'Магистральная ул.д.13'!#REF!+'Новикова-Прибоя ул.д.24 корп.1'!#REF!+'Новикова -Прибоя ул.д.24 корп.2'!#REF!</f>
        <v>#REF!</v>
      </c>
    </row>
    <row r="45" spans="1:5" ht="15">
      <c r="A45" s="45" t="s">
        <v>39</v>
      </c>
      <c r="B45" s="32" t="s">
        <v>165</v>
      </c>
      <c r="C45" s="37" t="e">
        <f>D45+E45-18918.54</f>
        <v>#REF!</v>
      </c>
      <c r="D4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5" s="17" t="e">
        <f>'Магистральная ул.д.13'!#REF!+'Новикова-Прибоя ул.д.24 корп.1'!#REF!+'Новикова -Прибоя ул.д.24 корп.2'!#REF!</f>
        <v>#REF!</v>
      </c>
    </row>
    <row r="46" spans="1:3" ht="15">
      <c r="A46" s="45" t="s">
        <v>40</v>
      </c>
      <c r="B46" s="32" t="s">
        <v>16</v>
      </c>
      <c r="C46" s="37"/>
    </row>
    <row r="47" spans="1:3" ht="15">
      <c r="A47" s="45" t="s">
        <v>41</v>
      </c>
      <c r="B47" s="32" t="s">
        <v>17</v>
      </c>
      <c r="C47" s="37">
        <f>'[2]Лист1'!$R$42</f>
        <v>1327545.62</v>
      </c>
    </row>
    <row r="48" spans="1:3" ht="15">
      <c r="A48" s="45" t="s">
        <v>42</v>
      </c>
      <c r="B48" s="32" t="s">
        <v>62</v>
      </c>
      <c r="C48" s="37" t="e">
        <f>'1-й Индустриальный пер. д.12'!#REF!+'Бронная ул. д.14'!#REF!+'Магистральная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ул.д.38'!#REF!+'Октябрьская ул.д.39'!#REF!+'Октябрьская ул.д.40 корп.17'!#REF!+'Энгельса ул.д.35 корп.7'!#REF!+'Энгельса ул.д.43'!#REF!+'Энгельса ул.д.47'!#REF!+'Энгельса ул.д.51'!#REF!+'Октябрьская ул.д.60'!#REF!+'Магистральная ул.д.17'!#REF!</f>
        <v>#REF!</v>
      </c>
    </row>
    <row r="49" spans="1:5" ht="15">
      <c r="A49" s="45" t="s">
        <v>43</v>
      </c>
      <c r="B49" s="32" t="s">
        <v>148</v>
      </c>
      <c r="C49" s="37" t="e">
        <f>D49+E49-6105.21</f>
        <v>#REF!</v>
      </c>
      <c r="D4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49" s="17" t="e">
        <f>'Магистральная ул.д.13'!#REF!+'Новикова-Прибоя ул.д.24 корп.1'!#REF!+'Новикова -Прибоя ул.д.24 корп.2'!#REF!</f>
        <v>#REF!</v>
      </c>
    </row>
    <row r="50" spans="1:3" ht="15">
      <c r="A50" s="45" t="s">
        <v>44</v>
      </c>
      <c r="B50" s="32" t="s">
        <v>63</v>
      </c>
      <c r="C50" s="37" t="e">
        <f>'1-й Индустриальный пер. д.12'!#REF!+'1-й Индустриальный пер. д.12'!#REF!+'Культуры ул.д.1 корп.14'!#REF!+'Культуры ул.д.1 корп.14'!#REF!+'Культуры ул.д.5'!#REF!+'Культуры ул.д.5'!#REF!+'Культуры ул.д.7'!#REF!+'Культуры ул.д.7'!#REF!+'Культуры ул.д.9 корп.15'!#REF!+'Культуры ул.д.9 корп.15'!#REF!+'Культуры ул.д.10.корп.11'!#REF!+'Культуры ул.д.10.корп.11'!#REF!+'Октябрьская ул.д.31 корп.1'!#REF!+'Октябрьская ул.д.31 корп.1'!#REF!+'Октябрьская ул.д.32 корп.16'!#REF!+'Октябрьская ул.д.32 корп.16'!#REF!+'Октябрьская ул.д.34'!#REF!+'Октябрьская ул.д.34'!#REF!+'Октябрьская ул.д.38'!#REF!+'Октябрьская ул.д.38'!#REF!+'Октябрьская ул.д.39'!#REF!+'Октябрьская ул.д.39'!#REF!+'Октябрьская ул.д.40 корп.17'!#REF!+'Октябрьская ул.д.40 корп.17'!#REF!+'Октябрьская ул.д.49 корп.1'!#REF!+'Октябрьская ул.д.49 корп.1'!#REF!+'Октябрьская ул.д.56'!#REF!+'Октябрьская ул.д.56'!#REF!+'Энгельса ул.д.31'!#REF!+'Энгельса ул.д.31'!#REF!+'Октябрьская ул.д.60'!#REF!+'Октябрьская ул.д.60'!#REF!</f>
        <v>#REF!</v>
      </c>
    </row>
    <row r="51" spans="1:3" ht="15">
      <c r="A51" s="45" t="s">
        <v>45</v>
      </c>
      <c r="B51" s="32" t="s">
        <v>66</v>
      </c>
      <c r="C51" s="37" t="e">
        <f>'Октябрьская ул.д.37 корп.2'!#REF!+'Октябрьская ул.д.56'!#REF!+'Энгельса ул.д.31'!#REF!+'Октябрьская ул.д.58'!#REF!+'Октябрьская ул.д.60'!#REF!+'Магистральная ул.д.15'!#REF!+'Магистральная ул.д.17'!#REF!+'Новикова-Прибоя ул.д.24 корп.1'!#REF!+'Новикова -Прибоя ул.д.24 корп.2'!#REF!</f>
        <v>#REF!</v>
      </c>
    </row>
    <row r="52" spans="1:3" ht="15">
      <c r="A52" s="32"/>
      <c r="B52" s="32" t="s">
        <v>13</v>
      </c>
      <c r="C52" s="33" t="e">
        <f>SUM(C44:C51)</f>
        <v>#REF!</v>
      </c>
    </row>
    <row r="53" spans="1:3" ht="15">
      <c r="A53" s="43" t="s">
        <v>18</v>
      </c>
      <c r="B53" s="43" t="s">
        <v>19</v>
      </c>
      <c r="C53" s="44"/>
    </row>
    <row r="54" spans="1:3" ht="15">
      <c r="A54" s="45" t="s">
        <v>67</v>
      </c>
      <c r="B54" s="32" t="s">
        <v>154</v>
      </c>
      <c r="C54" s="33" t="e">
        <f>'Магистральная ул.д.13.корп.3'!#REF!+'Магистральная ул. д.19'!#REF!+'Октябрьская ул.д.37 корп.2'!#REF!+'Октябрьская ул.д.37"а"'!#REF!+'Октябрьская ул.д.37 корп.1'!#REF!+'Магистральная ул.д.15'!#REF!+'Магистральная ул.д.17'!#REF!+'Магистральная ул.д.13'!#REF!</f>
        <v>#REF!</v>
      </c>
    </row>
    <row r="55" spans="1:3" ht="15">
      <c r="A55" s="45" t="s">
        <v>68</v>
      </c>
      <c r="B55" s="32" t="s">
        <v>144</v>
      </c>
      <c r="C55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6" spans="1:3" ht="15">
      <c r="A56" s="45" t="s">
        <v>69</v>
      </c>
      <c r="B56" s="32" t="s">
        <v>171</v>
      </c>
      <c r="C56" s="37" t="e">
        <f>'Магистральная ул.д.13.корп.3'!#REF!+'Магистральная ул. д.19'!#REF!+'Октябрьская ул.д.37"а"'!#REF!+'Октябрьская ул.д.37 корп.1'!#REF!+'Октябрьская ул.д.37 корп.2'!#REF!+'Магистральная ул.д.15'!#REF!+'Магистральная ул.д.17'!#REF!+'Магистральная ул.д.13'!#REF!</f>
        <v>#REF!</v>
      </c>
    </row>
    <row r="57" spans="1:3" ht="15">
      <c r="A57" s="45" t="s">
        <v>70</v>
      </c>
      <c r="B57" s="32" t="s">
        <v>155</v>
      </c>
      <c r="C57" s="37">
        <v>63</v>
      </c>
    </row>
    <row r="58" spans="1:3" ht="15">
      <c r="A58" s="45" t="s">
        <v>181</v>
      </c>
      <c r="B58" s="32" t="s">
        <v>182</v>
      </c>
      <c r="C58" s="37">
        <v>500</v>
      </c>
    </row>
    <row r="59" spans="1:3" ht="15">
      <c r="A59" s="32"/>
      <c r="B59" s="32" t="s">
        <v>71</v>
      </c>
      <c r="C59" s="33" t="e">
        <f>SUM(C54:C58)</f>
        <v>#REF!</v>
      </c>
    </row>
    <row r="60" spans="1:3" ht="15">
      <c r="A60" s="43" t="s">
        <v>20</v>
      </c>
      <c r="B60" s="43" t="s">
        <v>21</v>
      </c>
      <c r="C60" s="44"/>
    </row>
    <row r="61" spans="1:3" ht="15">
      <c r="A61" s="45" t="s">
        <v>46</v>
      </c>
      <c r="B61" s="32" t="s">
        <v>65</v>
      </c>
      <c r="C61" s="33" t="e">
        <f>SUM(C62:C65)</f>
        <v>#REF!</v>
      </c>
    </row>
    <row r="62" spans="1:5" ht="15">
      <c r="A62" s="45"/>
      <c r="B62" s="32" t="s">
        <v>64</v>
      </c>
      <c r="C62" s="37" t="e">
        <f>D62+E62</f>
        <v>#REF!</v>
      </c>
      <c r="D6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2" s="17" t="e">
        <f>'Магистральная ул.д.13'!#REF!+'Новикова-Прибоя ул.д.24 корп.1'!#REF!+'Новикова -Прибоя ул.д.24 корп.2'!#REF!</f>
        <v>#REF!</v>
      </c>
    </row>
    <row r="63" spans="1:5" ht="15">
      <c r="A63" s="36"/>
      <c r="B63" s="32" t="s">
        <v>159</v>
      </c>
      <c r="C63" s="37" t="e">
        <f>D63+E63</f>
        <v>#REF!</v>
      </c>
      <c r="D63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3" s="17" t="e">
        <f>'Магистральная ул.д.13'!#REF!+'Новикова-Прибоя ул.д.24 корп.1'!#REF!+'Новикова -Прибоя ул.д.24 корп.2'!#REF!</f>
        <v>#REF!</v>
      </c>
    </row>
    <row r="64" spans="1:5" ht="15">
      <c r="A64" s="45"/>
      <c r="B64" s="32" t="s">
        <v>160</v>
      </c>
      <c r="C64" s="37" t="e">
        <f>D64+E64</f>
        <v>#REF!</v>
      </c>
      <c r="D6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4" s="17" t="e">
        <f>'Магистральная ул.д.13'!#REF!+'Новикова-Прибоя ул.д.24 корп.1'!#REF!+'Новикова -Прибоя ул.д.24 корп.2'!#REF!</f>
        <v>#REF!</v>
      </c>
    </row>
    <row r="65" spans="1:5" ht="15">
      <c r="A65" s="45"/>
      <c r="B65" s="32" t="s">
        <v>161</v>
      </c>
      <c r="C65" s="37" t="e">
        <f>D65+E65</f>
        <v>#REF!</v>
      </c>
      <c r="D65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5" s="17" t="e">
        <f>'Магистральная ул.д.13'!#REF!+'Новикова-Прибоя ул.д.24 корп.1'!#REF!+'Новикова -Прибоя ул.д.24 корп.2'!#REF!</f>
        <v>#REF!</v>
      </c>
    </row>
    <row r="66" spans="1:3" ht="15">
      <c r="A66" s="45" t="s">
        <v>47</v>
      </c>
      <c r="B66" s="32" t="s">
        <v>147</v>
      </c>
      <c r="C66" s="37">
        <v>577320.71</v>
      </c>
    </row>
    <row r="67" spans="1:3" ht="15">
      <c r="A67" s="45" t="s">
        <v>48</v>
      </c>
      <c r="B67" s="32" t="s">
        <v>58</v>
      </c>
      <c r="C67" s="37">
        <f>'[1]Лист1'!$P$43</f>
        <v>384876.44000000006</v>
      </c>
    </row>
    <row r="68" spans="1:5" ht="15">
      <c r="A68" s="45" t="s">
        <v>22</v>
      </c>
      <c r="B68" s="32" t="s">
        <v>169</v>
      </c>
      <c r="C68" s="37" t="e">
        <f>D68+E68-174.87</f>
        <v>#REF!</v>
      </c>
      <c r="D6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68" s="17" t="e">
        <f>'Магистральная ул.д.13'!#REF!+'Новикова-Прибоя ул.д.24 корп.1'!#REF!+'Новикова -Прибоя ул.д.24 корп.2'!#REF!</f>
        <v>#REF!</v>
      </c>
    </row>
    <row r="69" spans="1:3" ht="15">
      <c r="A69" s="32" t="s">
        <v>49</v>
      </c>
      <c r="B69" s="32" t="s">
        <v>172</v>
      </c>
      <c r="C69" s="37" t="e">
        <f>'1-й Индустриальный пер. д.12'!#REF!+'Бронная ул. д.13 корп.1'!#REF!+'Народный бульвар.д.4'!#REF!+'Магистральная ул.д.13.корп.3'!#REF!+'Магистральная ул. д.19'!#REF!+'Октябрьская ул.д.37 корп.1'!#REF!+'Октябрьская ул.д.37 корп.2'!#REF!+'Октябрьская ул.д.52'!#REF!+'Энгельса ул.д.35 корп.7'!#REF!+'Магистральная ул.д.15'!#REF!+'Магистральная ул.д.17'!#REF!</f>
        <v>#REF!</v>
      </c>
    </row>
    <row r="70" spans="1:5" ht="30">
      <c r="A70" s="59" t="s">
        <v>50</v>
      </c>
      <c r="B70" s="32" t="s">
        <v>170</v>
      </c>
      <c r="C70" s="37" t="e">
        <f>D70+E70</f>
        <v>#REF!</v>
      </c>
      <c r="D70" s="17" t="e">
        <f>'1-й Индустриальный пер. д.12'!#REF!+'Бронная ул. д.13 корп.1'!#REF!+'Бронная ул. д.13 корп.1'!#REF!+'Бронная ул. д.14'!#REF!+'Бронная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</f>
        <v>#REF!</v>
      </c>
      <c r="E70" s="17" t="e">
        <f>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ул.д.17'!#REF!+'Магистральная ул.д.13'!#REF!+'Новикова-Прибоя ул.д.24 корп.1'!#REF!+'Новикова -Прибоя ул.д.24 корп.2'!#REF!</f>
        <v>#REF!</v>
      </c>
    </row>
    <row r="71" spans="1:3" ht="15">
      <c r="A71" s="32"/>
      <c r="B71" s="32" t="s">
        <v>13</v>
      </c>
      <c r="C71" s="33" t="e">
        <f>SUM(C62:C70)</f>
        <v>#REF!</v>
      </c>
    </row>
    <row r="72" spans="1:3" ht="15">
      <c r="A72" s="43" t="s">
        <v>23</v>
      </c>
      <c r="B72" s="43" t="s">
        <v>24</v>
      </c>
      <c r="C72" s="44"/>
    </row>
    <row r="73" spans="1:3" ht="15">
      <c r="A73" s="45" t="s">
        <v>51</v>
      </c>
      <c r="B73" s="32" t="s">
        <v>25</v>
      </c>
      <c r="C73" s="33"/>
    </row>
    <row r="74" spans="1:3" ht="15">
      <c r="A74" s="45" t="s">
        <v>52</v>
      </c>
      <c r="B74" s="32" t="s">
        <v>26</v>
      </c>
      <c r="C74" s="37"/>
    </row>
    <row r="75" spans="1:3" ht="15">
      <c r="A75" s="45" t="s">
        <v>53</v>
      </c>
      <c r="B75" s="32" t="s">
        <v>27</v>
      </c>
      <c r="C75" s="37"/>
    </row>
    <row r="76" spans="1:5" ht="15">
      <c r="A76" s="45" t="s">
        <v>54</v>
      </c>
      <c r="B76" s="32" t="s">
        <v>158</v>
      </c>
      <c r="C76" s="37" t="e">
        <f>D76+E76</f>
        <v>#REF!</v>
      </c>
      <c r="D7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6" s="17" t="e">
        <f>'Магистральная ул.д.13'!#REF!+'Новикова-Прибоя ул.д.24 корп.1'!#REF!+'Новикова -Прибоя ул.д.24 корп.2'!#REF!</f>
        <v>#REF!</v>
      </c>
    </row>
    <row r="77" spans="1:3" ht="15">
      <c r="A77" s="45" t="s">
        <v>55</v>
      </c>
      <c r="B77" s="32" t="s">
        <v>147</v>
      </c>
      <c r="C77" s="37">
        <v>176445.21</v>
      </c>
    </row>
    <row r="78" spans="1:5" ht="30">
      <c r="A78" s="45" t="s">
        <v>56</v>
      </c>
      <c r="B78" s="32" t="s">
        <v>131</v>
      </c>
      <c r="C78" s="37" t="e">
        <f>D78+E78</f>
        <v>#REF!</v>
      </c>
      <c r="D78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8" s="17" t="e">
        <f>'Магистральная ул.д.13'!#REF!+'Новикова-Прибоя ул.д.24 корп.1'!#REF!+'Новикова -Прибоя ул.д.24 корп.2'!#REF!</f>
        <v>#REF!</v>
      </c>
    </row>
    <row r="79" spans="1:5" ht="15">
      <c r="A79" s="45" t="s">
        <v>57</v>
      </c>
      <c r="B79" s="32" t="s">
        <v>166</v>
      </c>
      <c r="C79" s="37" t="e">
        <f>D79+E79</f>
        <v>#REF!</v>
      </c>
      <c r="D79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79" s="17" t="e">
        <f>'Магистральная ул.д.13'!#REF!+'Новикова-Прибоя ул.д.24 корп.1'!#REF!+'Новикова -Прибоя ул.д.24 корп.2'!#REF!</f>
        <v>#REF!</v>
      </c>
    </row>
    <row r="80" spans="1:3" ht="15">
      <c r="A80" s="32"/>
      <c r="B80" s="32" t="s">
        <v>13</v>
      </c>
      <c r="C80" s="33" t="e">
        <f>SUM(C73:C79)</f>
        <v>#REF!</v>
      </c>
    </row>
    <row r="81" spans="1:7" ht="15">
      <c r="A81" s="38" t="s">
        <v>28</v>
      </c>
      <c r="B81" s="38" t="s">
        <v>167</v>
      </c>
      <c r="C81" s="40" t="e">
        <f>D81+E81</f>
        <v>#REF!</v>
      </c>
      <c r="D81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1" s="17" t="e">
        <f>'Магистральная ул.д.13'!#REF!+'Новикова-Прибоя ул.д.24 корп.1'!#REF!+'Новикова -Прибоя ул.д.24 корп.2'!#REF!</f>
        <v>#REF!</v>
      </c>
      <c r="F81" s="17"/>
      <c r="G81" s="16" t="s">
        <v>183</v>
      </c>
    </row>
    <row r="82" spans="1:8" ht="15">
      <c r="A82" s="49"/>
      <c r="B82" s="32" t="s">
        <v>130</v>
      </c>
      <c r="C82" s="48" t="e">
        <f>D82+E82</f>
        <v>#REF!</v>
      </c>
      <c r="D82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2" s="17" t="e">
        <f>'Магистральная ул.д.13'!#REF!+'Новикова-Прибоя ул.д.24 корп.1'!#REF!+'Новикова -Прибоя ул.д.24 корп.2'!#REF!</f>
        <v>#REF!</v>
      </c>
      <c r="H82" s="17"/>
    </row>
    <row r="83" spans="1:3" ht="15">
      <c r="A83" s="32"/>
      <c r="B83" s="32" t="s">
        <v>60</v>
      </c>
      <c r="C83" s="37" t="e">
        <f>SUM(C42,C52,C71,C80,C81,C59)</f>
        <v>#REF!</v>
      </c>
    </row>
    <row r="84" spans="1:6" ht="30">
      <c r="A84" s="38" t="s">
        <v>29</v>
      </c>
      <c r="B84" s="38" t="s">
        <v>186</v>
      </c>
      <c r="C84" s="50">
        <v>497000</v>
      </c>
      <c r="D84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4" s="17" t="e">
        <f>'Магистральная ул.д.13'!#REF!+'Новикова-Прибоя ул.д.24 корп.1'!#REF!+'Новикова -Прибоя ул.д.24 корп.2'!#REF!</f>
        <v>#REF!</v>
      </c>
      <c r="F84" s="17" t="e">
        <f>D84+E84</f>
        <v>#REF!</v>
      </c>
    </row>
    <row r="85" spans="1:5" ht="15">
      <c r="A85" s="38"/>
      <c r="B85" s="38"/>
      <c r="C85" s="50"/>
      <c r="D85" s="17"/>
      <c r="E85" s="17"/>
    </row>
    <row r="86" spans="1:6" ht="15">
      <c r="A86" s="38" t="s">
        <v>30</v>
      </c>
      <c r="B86" s="38" t="s">
        <v>145</v>
      </c>
      <c r="C86" s="51" t="e">
        <f>F86/2</f>
        <v>#REF!</v>
      </c>
      <c r="D86" s="17" t="e">
        <f>'1-й Индустриальный пер. д.12'!#REF!+'Бронная ул. д.13 корп.1'!#REF!+'Бронная ул. д.14'!#REF!+'Народный бульвар.д.4'!#REF!+'Магистральная ул.д.8 корп.1'!#REF!+'Магистральная ул.д.13.корп.3'!#REF!+'Магистральная ул.д.16'!#REF!+'Магистральная ул. д.19'!#REF!+'Магистральная ул.д.20'!#REF!+'Культуры ул.д.1 корп.14'!#REF!+'Культуры ул.д.5'!#REF!+'Культуры ул.д.7'!#REF!+'Культуры ул.д.9 корп.15'!#REF!+'Культуры ул.д.10.корп.11'!#REF!+'Октябрьская ул.д.31 корп.1'!#REF!+'Октябрьская ул.д.32 корп.16'!#REF!+'Октябрьская ул.д.34'!#REF!+'Октябрьская ул.д.37"а"'!#REF!+'Октябрьская ул.д.37 корп.1'!#REF!+'Октябрьская ул.д.37 корп.2'!#REF!+'Октябрьская ул.д.38'!#REF!+'Октябрьская ул.д.39'!#REF!+'Октябрьская ул.д.40 корп.17'!#REF!+'Октябрьская ул.д.49 корп.1'!#REF!+'Октябрьская ул.д.52'!#REF!+'Октябрьская ул.д.56'!#REF!+'Энгельса ул.д.31'!#REF!+'Энгельса ул.д.35 корп.7'!#REF!+'Энгельса ул.д.43'!#REF!+'Энгельса ул.д.47'!#REF!+'Энгельса ул.д.51'!#REF!+'Энгельса ул.д.53'!#REF!+'Октябрьская ул.д.58'!#REF!+'Октябрьская ул.д.60'!#REF!+'Магистральная ул.д.15'!#REF!+'Магистральная ул.д.17'!#REF!</f>
        <v>#REF!</v>
      </c>
      <c r="E86" s="17" t="e">
        <f>'Магистральная ул.д.13'!#REF!+'Новикова-Прибоя ул.д.24 корп.1'!#REF!+'Новикова -Прибоя ул.д.24 корп.2'!#REF!</f>
        <v>#REF!</v>
      </c>
      <c r="F86" s="60" t="e">
        <f>D86+E86</f>
        <v>#REF!</v>
      </c>
    </row>
    <row r="87" spans="1:3" ht="15">
      <c r="A87" s="32"/>
      <c r="B87" s="32" t="s">
        <v>61</v>
      </c>
      <c r="C87" s="33" t="e">
        <f>SUM(C83,C84,C86)</f>
        <v>#REF!</v>
      </c>
    </row>
    <row r="88" spans="1:3" ht="15">
      <c r="A88" s="115" t="s">
        <v>180</v>
      </c>
      <c r="B88" s="115"/>
      <c r="C88" s="116"/>
    </row>
    <row r="89" spans="1:3" ht="15">
      <c r="A89" s="32"/>
      <c r="B89" s="32" t="s">
        <v>178</v>
      </c>
      <c r="C89" s="33">
        <v>1076807.99</v>
      </c>
    </row>
    <row r="90" spans="1:3" ht="15">
      <c r="A90" s="32"/>
      <c r="B90" s="32" t="s">
        <v>179</v>
      </c>
      <c r="C90" s="37">
        <v>583462.09</v>
      </c>
    </row>
    <row r="91" spans="1:3" ht="15">
      <c r="A91" s="32"/>
      <c r="B91" s="32" t="s">
        <v>13</v>
      </c>
      <c r="C91" s="33">
        <f>SUM(C89:C90)</f>
        <v>1660270.08</v>
      </c>
    </row>
    <row r="92" spans="1:3" ht="15">
      <c r="A92" s="38" t="s">
        <v>31</v>
      </c>
      <c r="B92" s="38" t="s">
        <v>185</v>
      </c>
      <c r="C92" s="56" t="e">
        <f>C87+C91</f>
        <v>#REF!</v>
      </c>
    </row>
    <row r="93" spans="1:3" ht="15">
      <c r="A93" s="38" t="s">
        <v>77</v>
      </c>
      <c r="B93" s="38" t="s">
        <v>187</v>
      </c>
      <c r="C93" s="40" t="e">
        <f>C29-C87-C91</f>
        <v>#REF!</v>
      </c>
    </row>
    <row r="94" spans="1:3" ht="44.25" customHeight="1">
      <c r="A94" s="53" t="s">
        <v>78</v>
      </c>
      <c r="B94" s="54" t="s">
        <v>188</v>
      </c>
      <c r="C94" s="55" t="e">
        <f>D84+E84-C84+C93</f>
        <v>#REF!</v>
      </c>
    </row>
    <row r="95" ht="15">
      <c r="C95" s="52"/>
    </row>
    <row r="98" spans="2:3" ht="15">
      <c r="B98" t="s">
        <v>149</v>
      </c>
      <c r="C98" s="10" t="s">
        <v>184</v>
      </c>
    </row>
  </sheetData>
  <sheetProtection/>
  <mergeCells count="6">
    <mergeCell ref="A30:C30"/>
    <mergeCell ref="A88:C88"/>
    <mergeCell ref="A12:C12"/>
    <mergeCell ref="A13:C13"/>
    <mergeCell ref="A17:C17"/>
    <mergeCell ref="A24:B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57421875" style="19" customWidth="1"/>
    <col min="2" max="2" width="73.7109375" style="18" customWidth="1"/>
    <col min="3" max="3" width="15.00390625" style="14" customWidth="1"/>
    <col min="4" max="4" width="29.57421875" style="0" customWidth="1"/>
  </cols>
  <sheetData>
    <row r="2" spans="1:3" ht="15">
      <c r="A2" s="111" t="s">
        <v>129</v>
      </c>
      <c r="B2" s="111"/>
      <c r="C2" s="111"/>
    </row>
    <row r="3" spans="1:4" ht="15.75">
      <c r="A3" s="62" t="s">
        <v>193</v>
      </c>
      <c r="B3" s="62"/>
      <c r="C3" s="62"/>
      <c r="D3" s="62"/>
    </row>
    <row r="4" spans="1:4" ht="15">
      <c r="A4" s="78" t="s">
        <v>235</v>
      </c>
      <c r="B4" s="78"/>
      <c r="C4" s="78"/>
      <c r="D4" s="78"/>
    </row>
    <row r="5" spans="1:4" ht="15">
      <c r="A5" s="63" t="s">
        <v>301</v>
      </c>
      <c r="B5" s="63"/>
      <c r="C5" s="63"/>
      <c r="D5" s="63"/>
    </row>
    <row r="6" spans="1:4" ht="15.75" thickBot="1">
      <c r="A6" s="79" t="s">
        <v>195</v>
      </c>
      <c r="B6" s="79"/>
      <c r="C6" s="79"/>
      <c r="D6" s="79"/>
    </row>
    <row r="7" spans="1:4" ht="26.25" thickBot="1">
      <c r="A7" s="64" t="s">
        <v>196</v>
      </c>
      <c r="B7" s="65" t="s">
        <v>197</v>
      </c>
      <c r="C7" s="65" t="s">
        <v>198</v>
      </c>
      <c r="D7" s="64" t="s">
        <v>199</v>
      </c>
    </row>
    <row r="8" spans="1:4" ht="15.75" thickBot="1">
      <c r="A8" s="64" t="s">
        <v>200</v>
      </c>
      <c r="B8" s="66" t="s">
        <v>281</v>
      </c>
      <c r="C8" s="95"/>
      <c r="D8" s="64"/>
    </row>
    <row r="9" spans="1:4" ht="15">
      <c r="A9" s="96"/>
      <c r="B9" s="68" t="s">
        <v>201</v>
      </c>
      <c r="C9" s="96" t="s">
        <v>202</v>
      </c>
      <c r="D9" s="97">
        <v>8631.18</v>
      </c>
    </row>
    <row r="10" spans="1:4" ht="15">
      <c r="A10" s="96"/>
      <c r="B10" s="68" t="s">
        <v>282</v>
      </c>
      <c r="C10" s="96" t="s">
        <v>202</v>
      </c>
      <c r="D10" s="97">
        <v>3761.66</v>
      </c>
    </row>
    <row r="11" spans="1:4" ht="15">
      <c r="A11" s="96"/>
      <c r="B11" s="68" t="s">
        <v>203</v>
      </c>
      <c r="C11" s="96" t="s">
        <v>202</v>
      </c>
      <c r="D11" s="67" t="s">
        <v>209</v>
      </c>
    </row>
    <row r="12" spans="1:4" ht="15">
      <c r="A12" s="96"/>
      <c r="B12" s="68" t="s">
        <v>204</v>
      </c>
      <c r="C12" s="96" t="s">
        <v>202</v>
      </c>
      <c r="D12" s="97">
        <v>3885.31</v>
      </c>
    </row>
    <row r="13" spans="1:4" ht="15">
      <c r="A13" s="96"/>
      <c r="B13" s="68" t="s">
        <v>205</v>
      </c>
      <c r="C13" s="96" t="s">
        <v>202</v>
      </c>
      <c r="D13" s="97">
        <v>12147.25</v>
      </c>
    </row>
    <row r="14" spans="1:4" ht="26.25">
      <c r="A14" s="96"/>
      <c r="B14" s="68" t="s">
        <v>283</v>
      </c>
      <c r="C14" s="96" t="s">
        <v>202</v>
      </c>
      <c r="D14" s="97">
        <v>470.61</v>
      </c>
    </row>
    <row r="15" spans="1:4" ht="15">
      <c r="A15" s="96"/>
      <c r="B15" s="68" t="s">
        <v>284</v>
      </c>
      <c r="C15" s="96" t="s">
        <v>202</v>
      </c>
      <c r="D15" s="97">
        <v>7394.66</v>
      </c>
    </row>
    <row r="16" spans="1:4" ht="15.75" thickBot="1">
      <c r="A16" s="71"/>
      <c r="B16" s="69" t="s">
        <v>13</v>
      </c>
      <c r="C16" s="98" t="s">
        <v>202</v>
      </c>
      <c r="D16" s="99">
        <v>36290.66</v>
      </c>
    </row>
    <row r="17" spans="1:4" ht="15.75" thickBot="1">
      <c r="A17" s="64" t="s">
        <v>206</v>
      </c>
      <c r="B17" s="66" t="s">
        <v>285</v>
      </c>
      <c r="C17" s="95"/>
      <c r="D17" s="64"/>
    </row>
    <row r="18" spans="1:4" ht="15">
      <c r="A18" s="96"/>
      <c r="B18" s="68" t="s">
        <v>207</v>
      </c>
      <c r="C18" s="96" t="s">
        <v>202</v>
      </c>
      <c r="D18" s="97">
        <v>26302.2</v>
      </c>
    </row>
    <row r="19" spans="1:4" ht="15">
      <c r="A19" s="96"/>
      <c r="B19" s="68" t="s">
        <v>208</v>
      </c>
      <c r="C19" s="96" t="s">
        <v>202</v>
      </c>
      <c r="D19" s="97">
        <v>1601.6</v>
      </c>
    </row>
    <row r="20" spans="1:4" ht="15">
      <c r="A20" s="96"/>
      <c r="B20" s="68" t="s">
        <v>210</v>
      </c>
      <c r="C20" s="96" t="s">
        <v>202</v>
      </c>
      <c r="D20" s="67" t="s">
        <v>209</v>
      </c>
    </row>
    <row r="21" spans="1:4" ht="15">
      <c r="A21" s="96"/>
      <c r="B21" s="68" t="s">
        <v>286</v>
      </c>
      <c r="C21" s="96" t="s">
        <v>202</v>
      </c>
      <c r="D21" s="97">
        <v>2595.8</v>
      </c>
    </row>
    <row r="22" spans="1:4" ht="15.75" thickBot="1">
      <c r="A22" s="71"/>
      <c r="B22" s="69" t="s">
        <v>13</v>
      </c>
      <c r="C22" s="98" t="s">
        <v>202</v>
      </c>
      <c r="D22" s="99">
        <v>30499.6</v>
      </c>
    </row>
    <row r="23" spans="1:4" ht="15.75" thickBot="1">
      <c r="A23" s="64" t="s">
        <v>211</v>
      </c>
      <c r="B23" s="66" t="s">
        <v>287</v>
      </c>
      <c r="C23" s="95"/>
      <c r="D23" s="64"/>
    </row>
    <row r="24" spans="1:4" ht="15">
      <c r="A24" s="96"/>
      <c r="B24" s="68" t="s">
        <v>212</v>
      </c>
      <c r="C24" s="96" t="s">
        <v>202</v>
      </c>
      <c r="D24" s="97">
        <v>19461.45</v>
      </c>
    </row>
    <row r="25" spans="1:4" ht="15">
      <c r="A25" s="96"/>
      <c r="B25" s="68" t="s">
        <v>213</v>
      </c>
      <c r="C25" s="96" t="s">
        <v>202</v>
      </c>
      <c r="D25" s="97">
        <v>8402.5</v>
      </c>
    </row>
    <row r="26" spans="1:4" ht="15">
      <c r="A26" s="96"/>
      <c r="B26" s="68" t="s">
        <v>179</v>
      </c>
      <c r="C26" s="96" t="s">
        <v>202</v>
      </c>
      <c r="D26" s="67" t="s">
        <v>209</v>
      </c>
    </row>
    <row r="27" spans="1:4" ht="15">
      <c r="A27" s="96"/>
      <c r="B27" s="68" t="s">
        <v>288</v>
      </c>
      <c r="C27" s="96" t="s">
        <v>202</v>
      </c>
      <c r="D27" s="97">
        <v>3016.25</v>
      </c>
    </row>
    <row r="28" spans="1:4" ht="15">
      <c r="A28" s="96"/>
      <c r="B28" s="68" t="s">
        <v>289</v>
      </c>
      <c r="C28" s="96" t="s">
        <v>202</v>
      </c>
      <c r="D28" s="97">
        <v>161.28</v>
      </c>
    </row>
    <row r="29" spans="1:4" ht="15.75" thickBot="1">
      <c r="A29" s="71"/>
      <c r="B29" s="69" t="s">
        <v>13</v>
      </c>
      <c r="C29" s="98" t="s">
        <v>202</v>
      </c>
      <c r="D29" s="99">
        <v>31041.48</v>
      </c>
    </row>
    <row r="30" spans="1:4" ht="15.75" thickBot="1">
      <c r="A30" s="64" t="s">
        <v>216</v>
      </c>
      <c r="B30" s="66" t="s">
        <v>290</v>
      </c>
      <c r="C30" s="95"/>
      <c r="D30" s="64"/>
    </row>
    <row r="31" spans="1:4" ht="15">
      <c r="A31" s="96"/>
      <c r="B31" s="68" t="s">
        <v>214</v>
      </c>
      <c r="C31" s="96" t="s">
        <v>202</v>
      </c>
      <c r="D31" s="67" t="s">
        <v>209</v>
      </c>
    </row>
    <row r="32" spans="1:4" ht="15">
      <c r="A32" s="96"/>
      <c r="B32" s="68" t="s">
        <v>215</v>
      </c>
      <c r="C32" s="96" t="s">
        <v>202</v>
      </c>
      <c r="D32" s="67" t="s">
        <v>209</v>
      </c>
    </row>
    <row r="33" spans="1:4" ht="15.75" thickBot="1">
      <c r="A33" s="71"/>
      <c r="B33" s="69" t="s">
        <v>13</v>
      </c>
      <c r="C33" s="98" t="s">
        <v>202</v>
      </c>
      <c r="D33" s="70" t="s">
        <v>209</v>
      </c>
    </row>
    <row r="34" spans="1:4" ht="15.75" thickBot="1">
      <c r="A34" s="64" t="s">
        <v>218</v>
      </c>
      <c r="B34" s="66" t="s">
        <v>291</v>
      </c>
      <c r="C34" s="95"/>
      <c r="D34" s="64"/>
    </row>
    <row r="35" spans="1:4" ht="15">
      <c r="A35" s="96"/>
      <c r="B35" s="68" t="s">
        <v>209</v>
      </c>
      <c r="C35" s="96" t="s">
        <v>202</v>
      </c>
      <c r="D35" s="97">
        <v>8851.36</v>
      </c>
    </row>
    <row r="36" spans="1:4" ht="15.75" thickBot="1">
      <c r="A36" s="71"/>
      <c r="B36" s="69" t="s">
        <v>13</v>
      </c>
      <c r="C36" s="98" t="s">
        <v>202</v>
      </c>
      <c r="D36" s="99">
        <v>8851.36</v>
      </c>
    </row>
    <row r="37" spans="1:4" ht="15.75" thickBot="1">
      <c r="A37" s="64" t="s">
        <v>220</v>
      </c>
      <c r="B37" s="66" t="s">
        <v>292</v>
      </c>
      <c r="C37" s="95"/>
      <c r="D37" s="64"/>
    </row>
    <row r="38" spans="1:4" ht="15">
      <c r="A38" s="96"/>
      <c r="B38" s="68" t="s">
        <v>219</v>
      </c>
      <c r="C38" s="96" t="s">
        <v>202</v>
      </c>
      <c r="D38" s="97">
        <v>8702.55</v>
      </c>
    </row>
    <row r="39" spans="1:4" ht="15">
      <c r="A39" s="96"/>
      <c r="B39" s="68" t="s">
        <v>221</v>
      </c>
      <c r="C39" s="96" t="s">
        <v>202</v>
      </c>
      <c r="D39" s="97">
        <v>3137.74</v>
      </c>
    </row>
    <row r="40" spans="1:4" ht="15.75" thickBot="1">
      <c r="A40" s="71"/>
      <c r="B40" s="69" t="s">
        <v>13</v>
      </c>
      <c r="C40" s="98" t="s">
        <v>202</v>
      </c>
      <c r="D40" s="99">
        <v>11840.28</v>
      </c>
    </row>
    <row r="41" spans="1:4" ht="15.75" thickBot="1">
      <c r="A41" s="64" t="s">
        <v>222</v>
      </c>
      <c r="B41" s="66" t="s">
        <v>167</v>
      </c>
      <c r="C41" s="95"/>
      <c r="D41" s="64"/>
    </row>
    <row r="42" spans="1:4" ht="15">
      <c r="A42" s="96"/>
      <c r="B42" s="68" t="s">
        <v>209</v>
      </c>
      <c r="C42" s="96" t="s">
        <v>202</v>
      </c>
      <c r="D42" s="97">
        <v>30833.87</v>
      </c>
    </row>
    <row r="43" spans="1:4" ht="15.75" thickBot="1">
      <c r="A43" s="71"/>
      <c r="B43" s="69" t="s">
        <v>13</v>
      </c>
      <c r="C43" s="98" t="s">
        <v>202</v>
      </c>
      <c r="D43" s="99">
        <v>30833.87</v>
      </c>
    </row>
    <row r="44" spans="1:4" ht="15.75" thickBot="1">
      <c r="A44" s="64" t="s">
        <v>223</v>
      </c>
      <c r="B44" s="66" t="s">
        <v>293</v>
      </c>
      <c r="C44" s="95"/>
      <c r="D44" s="64"/>
    </row>
    <row r="45" spans="1:4" ht="15">
      <c r="A45" s="96"/>
      <c r="B45" s="68" t="s">
        <v>209</v>
      </c>
      <c r="C45" s="96" t="s">
        <v>202</v>
      </c>
      <c r="D45" s="67" t="s">
        <v>209</v>
      </c>
    </row>
    <row r="46" spans="1:4" ht="15.75" thickBot="1">
      <c r="A46" s="71"/>
      <c r="B46" s="69" t="s">
        <v>13</v>
      </c>
      <c r="C46" s="98" t="s">
        <v>202</v>
      </c>
      <c r="D46" s="70" t="s">
        <v>209</v>
      </c>
    </row>
    <row r="47" spans="1:4" ht="15.75" thickBot="1">
      <c r="A47" s="64" t="s">
        <v>223</v>
      </c>
      <c r="B47" s="66" t="s">
        <v>226</v>
      </c>
      <c r="C47" s="74" t="s">
        <v>202</v>
      </c>
      <c r="D47" s="90">
        <v>149357.26</v>
      </c>
    </row>
    <row r="48" spans="1:4" ht="15.75" thickBot="1">
      <c r="A48" s="71" t="s">
        <v>224</v>
      </c>
      <c r="B48" s="72" t="s">
        <v>276</v>
      </c>
      <c r="C48" s="73" t="s">
        <v>202</v>
      </c>
      <c r="D48" s="91">
        <f>D47*1%</f>
        <v>1493.5726000000002</v>
      </c>
    </row>
    <row r="49" spans="1:4" ht="15.75" thickBot="1">
      <c r="A49" s="64" t="s">
        <v>225</v>
      </c>
      <c r="B49" s="66" t="s">
        <v>217</v>
      </c>
      <c r="C49" s="74" t="s">
        <v>202</v>
      </c>
      <c r="D49" s="90">
        <f>D47+D48</f>
        <v>150850.83260000002</v>
      </c>
    </row>
    <row r="50" spans="1:4" ht="15.75" thickBot="1">
      <c r="A50" s="71" t="s">
        <v>227</v>
      </c>
      <c r="B50" s="72" t="s">
        <v>295</v>
      </c>
      <c r="C50" s="73" t="s">
        <v>202</v>
      </c>
      <c r="D50" s="91">
        <v>1957.9</v>
      </c>
    </row>
    <row r="51" spans="1:4" ht="15.75" thickBot="1">
      <c r="A51" s="64" t="s">
        <v>228</v>
      </c>
      <c r="B51" s="66" t="s">
        <v>229</v>
      </c>
      <c r="C51" s="74" t="s">
        <v>202</v>
      </c>
      <c r="D51" s="90">
        <f>D49+D50</f>
        <v>152808.73260000002</v>
      </c>
    </row>
    <row r="52" spans="1:4" ht="15">
      <c r="A52" s="101"/>
      <c r="B52" s="102" t="s">
        <v>297</v>
      </c>
      <c r="C52" s="101"/>
      <c r="D52" s="101"/>
    </row>
    <row r="53" spans="1:4" ht="15">
      <c r="A53" s="101"/>
      <c r="B53" s="75" t="s">
        <v>230</v>
      </c>
      <c r="C53" s="103"/>
      <c r="D53" s="76" t="s">
        <v>307</v>
      </c>
    </row>
    <row r="54" spans="1:4" ht="15">
      <c r="A54" s="101"/>
      <c r="B54" s="75" t="s">
        <v>231</v>
      </c>
      <c r="C54" s="103"/>
      <c r="D54" s="76" t="s">
        <v>308</v>
      </c>
    </row>
    <row r="55" spans="1:4" ht="15">
      <c r="A55" s="101"/>
      <c r="B55" s="75" t="s">
        <v>278</v>
      </c>
      <c r="C55" s="103"/>
      <c r="D55" s="76" t="s">
        <v>209</v>
      </c>
    </row>
    <row r="56" spans="1:4" ht="15">
      <c r="A56" s="101"/>
      <c r="B56" s="75" t="s">
        <v>277</v>
      </c>
      <c r="C56" s="103"/>
      <c r="D56" s="76" t="s">
        <v>309</v>
      </c>
    </row>
    <row r="57" spans="1:4" ht="15">
      <c r="A57" s="101"/>
      <c r="B57" s="75" t="s">
        <v>300</v>
      </c>
      <c r="C57" s="103"/>
      <c r="D57" s="76">
        <v>356.92</v>
      </c>
    </row>
    <row r="58" spans="1:4" ht="15">
      <c r="A58" s="101"/>
      <c r="B58" s="75" t="s">
        <v>275</v>
      </c>
      <c r="C58" s="103"/>
      <c r="D58" s="80">
        <f>D51-D54-D56-D57</f>
        <v>58156.50260000002</v>
      </c>
    </row>
    <row r="59" spans="1:4" ht="15">
      <c r="A59" s="101"/>
      <c r="B59" s="77" t="s">
        <v>232</v>
      </c>
      <c r="C59" s="77"/>
      <c r="D59" s="105" t="s">
        <v>233</v>
      </c>
    </row>
  </sheetData>
  <sheetProtection/>
  <mergeCells count="1">
    <mergeCell ref="A2:C2"/>
  </mergeCells>
  <hyperlinks>
    <hyperlink ref="A4:C4" location="ГЛАВНАЯ!A1" display="На главную"/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scale="90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H61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9" customWidth="1"/>
    <col min="2" max="2" width="74.8515625" style="18" customWidth="1"/>
    <col min="3" max="3" width="13.57421875" style="14" customWidth="1"/>
    <col min="4" max="4" width="29.57421875" style="16" customWidth="1"/>
  </cols>
  <sheetData>
    <row r="2" spans="1:3" ht="15">
      <c r="A2" s="111" t="s">
        <v>129</v>
      </c>
      <c r="B2" s="111"/>
      <c r="C2" s="111"/>
    </row>
    <row r="4" spans="1:4" ht="15.75">
      <c r="A4" s="62" t="s">
        <v>193</v>
      </c>
      <c r="B4" s="62"/>
      <c r="C4" s="62"/>
      <c r="D4" s="62"/>
    </row>
    <row r="5" spans="1:4" ht="15">
      <c r="A5" s="78" t="s">
        <v>236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8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</row>
    <row r="9" spans="1:8" ht="15.75" thickBot="1">
      <c r="A9" s="64" t="s">
        <v>200</v>
      </c>
      <c r="B9" s="66" t="s">
        <v>281</v>
      </c>
      <c r="C9" s="95"/>
      <c r="D9" s="64"/>
      <c r="E9" s="16"/>
      <c r="F9" s="16"/>
      <c r="G9" s="16"/>
      <c r="H9" s="16"/>
    </row>
    <row r="10" spans="1:8" ht="15">
      <c r="A10" s="96"/>
      <c r="B10" s="68" t="s">
        <v>201</v>
      </c>
      <c r="C10" s="96" t="s">
        <v>202</v>
      </c>
      <c r="D10" s="97">
        <v>28908.41</v>
      </c>
      <c r="E10" s="16"/>
      <c r="F10" s="16"/>
      <c r="G10" s="16"/>
      <c r="H10" s="16"/>
    </row>
    <row r="11" spans="1:8" ht="15">
      <c r="A11" s="96"/>
      <c r="B11" s="68" t="s">
        <v>282</v>
      </c>
      <c r="C11" s="96" t="s">
        <v>202</v>
      </c>
      <c r="D11" s="97">
        <v>7952.98</v>
      </c>
      <c r="E11" s="16"/>
      <c r="F11" s="16"/>
      <c r="G11" s="16"/>
      <c r="H11" s="16"/>
    </row>
    <row r="12" spans="1:8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  <c r="H12" s="16"/>
    </row>
    <row r="13" spans="1:8" ht="15">
      <c r="A13" s="96"/>
      <c r="B13" s="68" t="s">
        <v>204</v>
      </c>
      <c r="C13" s="96" t="s">
        <v>202</v>
      </c>
      <c r="D13" s="97">
        <v>24849.53</v>
      </c>
      <c r="E13" s="16"/>
      <c r="F13" s="16"/>
      <c r="G13" s="16"/>
      <c r="H13" s="16"/>
    </row>
    <row r="14" spans="1:8" ht="15">
      <c r="A14" s="96"/>
      <c r="B14" s="68" t="s">
        <v>205</v>
      </c>
      <c r="C14" s="96" t="s">
        <v>202</v>
      </c>
      <c r="D14" s="97">
        <v>48453.94</v>
      </c>
      <c r="E14" s="16"/>
      <c r="F14" s="16"/>
      <c r="G14" s="16"/>
      <c r="H14" s="16"/>
    </row>
    <row r="15" spans="1:8" ht="26.25">
      <c r="A15" s="96"/>
      <c r="B15" s="68" t="s">
        <v>283</v>
      </c>
      <c r="C15" s="96" t="s">
        <v>202</v>
      </c>
      <c r="D15" s="97">
        <v>3009.88</v>
      </c>
      <c r="E15" s="16"/>
      <c r="F15" s="16"/>
      <c r="G15" s="16"/>
      <c r="H15" s="16"/>
    </row>
    <row r="16" spans="1:8" ht="15">
      <c r="A16" s="96"/>
      <c r="B16" s="68" t="s">
        <v>284</v>
      </c>
      <c r="C16" s="96" t="s">
        <v>202</v>
      </c>
      <c r="D16" s="97">
        <v>47294.49</v>
      </c>
      <c r="E16" s="16"/>
      <c r="F16" s="16"/>
      <c r="G16" s="16"/>
      <c r="H16" s="16"/>
    </row>
    <row r="17" spans="1:8" ht="15.75" thickBot="1">
      <c r="A17" s="71"/>
      <c r="B17" s="69" t="s">
        <v>13</v>
      </c>
      <c r="C17" s="98" t="s">
        <v>202</v>
      </c>
      <c r="D17" s="99">
        <v>160469.23</v>
      </c>
      <c r="E17" s="16"/>
      <c r="F17" s="16"/>
      <c r="G17" s="16"/>
      <c r="H17" s="16"/>
    </row>
    <row r="18" spans="1:8" ht="15.75" thickBot="1">
      <c r="A18" s="64" t="s">
        <v>206</v>
      </c>
      <c r="B18" s="66" t="s">
        <v>285</v>
      </c>
      <c r="C18" s="95"/>
      <c r="D18" s="64"/>
      <c r="E18" s="16"/>
      <c r="F18" s="16"/>
      <c r="G18" s="16"/>
      <c r="H18" s="16"/>
    </row>
    <row r="19" spans="1:8" ht="15">
      <c r="A19" s="96"/>
      <c r="B19" s="68" t="s">
        <v>207</v>
      </c>
      <c r="C19" s="96" t="s">
        <v>202</v>
      </c>
      <c r="D19" s="97">
        <v>232955.9</v>
      </c>
      <c r="E19" s="16"/>
      <c r="F19" s="16"/>
      <c r="G19" s="16"/>
      <c r="H19" s="16"/>
    </row>
    <row r="20" spans="1:8" ht="15">
      <c r="A20" s="96"/>
      <c r="B20" s="68" t="s">
        <v>208</v>
      </c>
      <c r="C20" s="96" t="s">
        <v>202</v>
      </c>
      <c r="D20" s="97">
        <v>33372.9</v>
      </c>
      <c r="E20" s="16"/>
      <c r="F20" s="16"/>
      <c r="G20" s="16"/>
      <c r="H20" s="16"/>
    </row>
    <row r="21" spans="1:8" ht="15">
      <c r="A21" s="96"/>
      <c r="B21" s="68" t="s">
        <v>210</v>
      </c>
      <c r="C21" s="96" t="s">
        <v>202</v>
      </c>
      <c r="D21" s="67" t="s">
        <v>209</v>
      </c>
      <c r="E21" s="16"/>
      <c r="F21" s="16"/>
      <c r="G21" s="16"/>
      <c r="H21" s="16"/>
    </row>
    <row r="22" spans="1:8" ht="15">
      <c r="A22" s="96"/>
      <c r="B22" s="68" t="s">
        <v>286</v>
      </c>
      <c r="C22" s="96" t="s">
        <v>202</v>
      </c>
      <c r="D22" s="97">
        <v>16602.11</v>
      </c>
      <c r="E22" s="16"/>
      <c r="F22" s="16"/>
      <c r="G22" s="16"/>
      <c r="H22" s="16"/>
    </row>
    <row r="23" spans="1:8" ht="15.75" thickBot="1">
      <c r="A23" s="71"/>
      <c r="B23" s="69" t="s">
        <v>13</v>
      </c>
      <c r="C23" s="98" t="s">
        <v>202</v>
      </c>
      <c r="D23" s="99">
        <v>282930.91</v>
      </c>
      <c r="E23" s="16"/>
      <c r="F23" s="16"/>
      <c r="G23" s="16"/>
      <c r="H23" s="16"/>
    </row>
    <row r="24" spans="1:8" ht="15.75" thickBot="1">
      <c r="A24" s="64" t="s">
        <v>211</v>
      </c>
      <c r="B24" s="66" t="s">
        <v>287</v>
      </c>
      <c r="C24" s="95"/>
      <c r="D24" s="64"/>
      <c r="E24" s="16"/>
      <c r="F24" s="16"/>
      <c r="G24" s="16"/>
      <c r="H24" s="16"/>
    </row>
    <row r="25" spans="1:8" ht="15">
      <c r="A25" s="96"/>
      <c r="B25" s="68" t="s">
        <v>212</v>
      </c>
      <c r="C25" s="96" t="s">
        <v>202</v>
      </c>
      <c r="D25" s="67" t="s">
        <v>209</v>
      </c>
      <c r="E25" s="16"/>
      <c r="F25" s="16"/>
      <c r="G25" s="16"/>
      <c r="H25" s="16"/>
    </row>
    <row r="26" spans="1:8" ht="15">
      <c r="A26" s="96"/>
      <c r="B26" s="68" t="s">
        <v>213</v>
      </c>
      <c r="C26" s="96" t="s">
        <v>202</v>
      </c>
      <c r="D26" s="97">
        <v>41378.34</v>
      </c>
      <c r="E26" s="16"/>
      <c r="F26" s="16"/>
      <c r="G26" s="16"/>
      <c r="H26" s="16"/>
    </row>
    <row r="27" spans="1:8" ht="15">
      <c r="A27" s="96"/>
      <c r="B27" s="68" t="s">
        <v>179</v>
      </c>
      <c r="C27" s="96" t="s">
        <v>202</v>
      </c>
      <c r="D27" s="67" t="s">
        <v>209</v>
      </c>
      <c r="E27" s="16"/>
      <c r="F27" s="16"/>
      <c r="G27" s="16"/>
      <c r="H27" s="16"/>
    </row>
    <row r="28" spans="1:8" ht="15">
      <c r="A28" s="96"/>
      <c r="B28" s="68" t="s">
        <v>288</v>
      </c>
      <c r="C28" s="96" t="s">
        <v>202</v>
      </c>
      <c r="D28" s="97">
        <v>19291.26</v>
      </c>
      <c r="E28" s="16"/>
      <c r="F28" s="16"/>
      <c r="G28" s="16"/>
      <c r="H28" s="16"/>
    </row>
    <row r="29" spans="1:8" ht="15">
      <c r="A29" s="96"/>
      <c r="B29" s="68" t="s">
        <v>289</v>
      </c>
      <c r="C29" s="96" t="s">
        <v>202</v>
      </c>
      <c r="D29" s="97">
        <v>2671.23</v>
      </c>
      <c r="E29" s="16"/>
      <c r="F29" s="16"/>
      <c r="G29" s="16"/>
      <c r="H29" s="16"/>
    </row>
    <row r="30" spans="1:8" ht="15.75" thickBot="1">
      <c r="A30" s="71"/>
      <c r="B30" s="69" t="s">
        <v>13</v>
      </c>
      <c r="C30" s="98" t="s">
        <v>202</v>
      </c>
      <c r="D30" s="99">
        <v>63340.83</v>
      </c>
      <c r="E30" s="16"/>
      <c r="F30" s="16"/>
      <c r="G30" s="16"/>
      <c r="H30" s="16"/>
    </row>
    <row r="31" spans="1:8" ht="15.75" thickBot="1">
      <c r="A31" s="64" t="s">
        <v>216</v>
      </c>
      <c r="B31" s="66" t="s">
        <v>290</v>
      </c>
      <c r="C31" s="95"/>
      <c r="D31" s="64"/>
      <c r="E31" s="16"/>
      <c r="F31" s="16"/>
      <c r="G31" s="16"/>
      <c r="H31" s="16"/>
    </row>
    <row r="32" spans="1:8" ht="15">
      <c r="A32" s="96"/>
      <c r="B32" s="68" t="s">
        <v>214</v>
      </c>
      <c r="C32" s="96" t="s">
        <v>202</v>
      </c>
      <c r="D32" s="67" t="s">
        <v>209</v>
      </c>
      <c r="E32" s="16"/>
      <c r="F32" s="16"/>
      <c r="G32" s="16"/>
      <c r="H32" s="16"/>
    </row>
    <row r="33" spans="1:8" ht="15">
      <c r="A33" s="96"/>
      <c r="B33" s="68" t="s">
        <v>215</v>
      </c>
      <c r="C33" s="96" t="s">
        <v>202</v>
      </c>
      <c r="D33" s="67" t="s">
        <v>209</v>
      </c>
      <c r="E33" s="16"/>
      <c r="F33" s="16"/>
      <c r="G33" s="16"/>
      <c r="H33" s="16"/>
    </row>
    <row r="34" spans="1:8" ht="15.75" thickBot="1">
      <c r="A34" s="71"/>
      <c r="B34" s="69" t="s">
        <v>13</v>
      </c>
      <c r="C34" s="98" t="s">
        <v>202</v>
      </c>
      <c r="D34" s="70" t="s">
        <v>209</v>
      </c>
      <c r="E34" s="16"/>
      <c r="F34" s="16"/>
      <c r="G34" s="16"/>
      <c r="H34" s="16"/>
    </row>
    <row r="35" spans="1:8" ht="15.75" thickBot="1">
      <c r="A35" s="64" t="s">
        <v>218</v>
      </c>
      <c r="B35" s="66" t="s">
        <v>291</v>
      </c>
      <c r="C35" s="95"/>
      <c r="D35" s="64"/>
      <c r="E35" s="16"/>
      <c r="F35" s="16"/>
      <c r="G35" s="16"/>
      <c r="H35" s="16"/>
    </row>
    <row r="36" spans="1:8" ht="15">
      <c r="A36" s="96"/>
      <c r="B36" s="68" t="s">
        <v>209</v>
      </c>
      <c r="C36" s="96" t="s">
        <v>202</v>
      </c>
      <c r="D36" s="97">
        <v>110402.53</v>
      </c>
      <c r="E36" s="16"/>
      <c r="F36" s="16"/>
      <c r="G36" s="16"/>
      <c r="H36" s="16"/>
    </row>
    <row r="37" spans="1:8" ht="15.75" thickBot="1">
      <c r="A37" s="71"/>
      <c r="B37" s="69" t="s">
        <v>13</v>
      </c>
      <c r="C37" s="98" t="s">
        <v>202</v>
      </c>
      <c r="D37" s="99">
        <v>110402.53</v>
      </c>
      <c r="E37" s="16"/>
      <c r="F37" s="16"/>
      <c r="G37" s="16"/>
      <c r="H37" s="16"/>
    </row>
    <row r="38" spans="1:8" ht="15.75" thickBot="1">
      <c r="A38" s="64" t="s">
        <v>220</v>
      </c>
      <c r="B38" s="66" t="s">
        <v>292</v>
      </c>
      <c r="C38" s="95"/>
      <c r="D38" s="64"/>
      <c r="E38" s="16"/>
      <c r="F38" s="16"/>
      <c r="G38" s="16"/>
      <c r="H38" s="16"/>
    </row>
    <row r="39" spans="1:8" ht="15">
      <c r="A39" s="96"/>
      <c r="B39" s="68" t="s">
        <v>219</v>
      </c>
      <c r="C39" s="96" t="s">
        <v>202</v>
      </c>
      <c r="D39" s="97">
        <v>55659.45</v>
      </c>
      <c r="E39" s="16"/>
      <c r="F39" s="16"/>
      <c r="G39" s="16"/>
      <c r="H39" s="16"/>
    </row>
    <row r="40" spans="1:8" ht="15">
      <c r="A40" s="96"/>
      <c r="B40" s="68" t="s">
        <v>221</v>
      </c>
      <c r="C40" s="96" t="s">
        <v>202</v>
      </c>
      <c r="D40" s="97">
        <v>20068.23</v>
      </c>
      <c r="E40" s="16"/>
      <c r="F40" s="16"/>
      <c r="G40" s="16"/>
      <c r="H40" s="16"/>
    </row>
    <row r="41" spans="1:8" ht="15.75" thickBot="1">
      <c r="A41" s="71"/>
      <c r="B41" s="69" t="s">
        <v>13</v>
      </c>
      <c r="C41" s="98" t="s">
        <v>202</v>
      </c>
      <c r="D41" s="99">
        <v>75727.68</v>
      </c>
      <c r="E41" s="16"/>
      <c r="F41" s="16"/>
      <c r="G41" s="16"/>
      <c r="H41" s="16"/>
    </row>
    <row r="42" spans="1:8" ht="15.75" thickBot="1">
      <c r="A42" s="64" t="s">
        <v>222</v>
      </c>
      <c r="B42" s="66" t="s">
        <v>167</v>
      </c>
      <c r="C42" s="95"/>
      <c r="D42" s="64"/>
      <c r="E42" s="16"/>
      <c r="F42" s="16"/>
      <c r="G42" s="16"/>
      <c r="H42" s="16"/>
    </row>
    <row r="43" spans="1:8" ht="15">
      <c r="A43" s="96"/>
      <c r="B43" s="68" t="s">
        <v>209</v>
      </c>
      <c r="C43" s="96" t="s">
        <v>202</v>
      </c>
      <c r="D43" s="97">
        <v>197206.24</v>
      </c>
      <c r="E43" s="16"/>
      <c r="F43" s="16"/>
      <c r="G43" s="16"/>
      <c r="H43" s="16"/>
    </row>
    <row r="44" spans="1:8" ht="15.75" thickBot="1">
      <c r="A44" s="71"/>
      <c r="B44" s="69" t="s">
        <v>13</v>
      </c>
      <c r="C44" s="98" t="s">
        <v>202</v>
      </c>
      <c r="D44" s="99">
        <v>197206.24</v>
      </c>
      <c r="E44" s="16"/>
      <c r="F44" s="16"/>
      <c r="G44" s="16"/>
      <c r="H44" s="16"/>
    </row>
    <row r="45" spans="1:8" ht="15.75" thickBot="1">
      <c r="A45" s="64" t="s">
        <v>223</v>
      </c>
      <c r="B45" s="66" t="s">
        <v>293</v>
      </c>
      <c r="C45" s="95"/>
      <c r="D45" s="64"/>
      <c r="E45" s="16"/>
      <c r="F45" s="16"/>
      <c r="G45" s="16"/>
      <c r="H45" s="16"/>
    </row>
    <row r="46" spans="1:8" ht="15">
      <c r="A46" s="96"/>
      <c r="B46" s="68" t="s">
        <v>209</v>
      </c>
      <c r="C46" s="96" t="s">
        <v>202</v>
      </c>
      <c r="D46" s="67" t="s">
        <v>209</v>
      </c>
      <c r="E46" s="16"/>
      <c r="F46" s="16"/>
      <c r="G46" s="16"/>
      <c r="H46" s="16"/>
    </row>
    <row r="47" spans="1:8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  <c r="G47" s="16"/>
      <c r="H47" s="16"/>
    </row>
    <row r="48" spans="1:8" ht="15.75" thickBot="1">
      <c r="A48" s="64" t="s">
        <v>223</v>
      </c>
      <c r="B48" s="66" t="s">
        <v>226</v>
      </c>
      <c r="C48" s="74" t="s">
        <v>202</v>
      </c>
      <c r="D48" s="90">
        <v>890077.42</v>
      </c>
      <c r="E48" s="16"/>
      <c r="F48" s="16"/>
      <c r="G48" s="16"/>
      <c r="H48" s="16"/>
    </row>
    <row r="49" spans="1:8" ht="15.75" thickBot="1">
      <c r="A49" s="71" t="s">
        <v>224</v>
      </c>
      <c r="B49" s="72" t="s">
        <v>276</v>
      </c>
      <c r="C49" s="73" t="s">
        <v>202</v>
      </c>
      <c r="D49" s="91">
        <f>D48*1%</f>
        <v>8900.7742</v>
      </c>
      <c r="E49" s="16"/>
      <c r="F49" s="16"/>
      <c r="G49" s="16"/>
      <c r="H49" s="16"/>
    </row>
    <row r="50" spans="1:8" ht="15.75" thickBot="1">
      <c r="A50" s="64" t="s">
        <v>225</v>
      </c>
      <c r="B50" s="66" t="s">
        <v>217</v>
      </c>
      <c r="C50" s="74" t="s">
        <v>202</v>
      </c>
      <c r="D50" s="90">
        <f>D48+D49</f>
        <v>898978.1942</v>
      </c>
      <c r="E50" s="16"/>
      <c r="F50" s="16"/>
      <c r="G50" s="16"/>
      <c r="H50" s="16"/>
    </row>
    <row r="51" spans="1:8" ht="15.75" thickBot="1">
      <c r="A51" s="71" t="s">
        <v>227</v>
      </c>
      <c r="B51" s="72" t="s">
        <v>295</v>
      </c>
      <c r="C51" s="73" t="s">
        <v>202</v>
      </c>
      <c r="D51" s="91">
        <v>12522.28</v>
      </c>
      <c r="E51" s="16"/>
      <c r="F51" s="16"/>
      <c r="G51" s="16"/>
      <c r="H51" s="16"/>
    </row>
    <row r="52" spans="1:8" ht="15.75" thickBot="1">
      <c r="A52" s="64" t="s">
        <v>228</v>
      </c>
      <c r="B52" s="66" t="s">
        <v>229</v>
      </c>
      <c r="C52" s="74" t="s">
        <v>202</v>
      </c>
      <c r="D52" s="90">
        <f>D50+D51</f>
        <v>911500.4742</v>
      </c>
      <c r="E52" s="16"/>
      <c r="F52" s="16"/>
      <c r="G52" s="16"/>
      <c r="H52" s="16"/>
    </row>
    <row r="53" spans="1:8" ht="15">
      <c r="A53" s="101"/>
      <c r="B53" s="102" t="s">
        <v>297</v>
      </c>
      <c r="C53" s="101"/>
      <c r="D53" s="101"/>
      <c r="E53" s="16"/>
      <c r="F53" s="16"/>
      <c r="G53" s="16"/>
      <c r="H53" s="16"/>
    </row>
    <row r="54" spans="1:8" ht="15">
      <c r="A54" s="101"/>
      <c r="B54" s="75" t="s">
        <v>230</v>
      </c>
      <c r="C54" s="103"/>
      <c r="D54" s="76" t="s">
        <v>347</v>
      </c>
      <c r="E54" s="16"/>
      <c r="F54" s="16"/>
      <c r="G54" s="16"/>
      <c r="H54" s="16"/>
    </row>
    <row r="55" spans="1:8" ht="15">
      <c r="A55" s="101"/>
      <c r="B55" s="75" t="s">
        <v>231</v>
      </c>
      <c r="C55" s="103"/>
      <c r="D55" s="76" t="s">
        <v>348</v>
      </c>
      <c r="E55" s="16"/>
      <c r="F55" s="16"/>
      <c r="G55" s="16"/>
      <c r="H55" s="16"/>
    </row>
    <row r="56" spans="1:8" ht="15">
      <c r="A56" s="101"/>
      <c r="B56" s="75" t="s">
        <v>277</v>
      </c>
      <c r="C56" s="103"/>
      <c r="D56" s="76" t="s">
        <v>349</v>
      </c>
      <c r="E56" s="16"/>
      <c r="F56" s="16"/>
      <c r="G56" s="16"/>
      <c r="H56" s="16"/>
    </row>
    <row r="57" spans="1:8" ht="15">
      <c r="A57" s="101"/>
      <c r="B57" s="75" t="s">
        <v>300</v>
      </c>
      <c r="C57" s="103"/>
      <c r="D57" s="76">
        <v>4832.84</v>
      </c>
      <c r="E57" s="16"/>
      <c r="F57" s="16"/>
      <c r="G57" s="16"/>
      <c r="H57" s="16"/>
    </row>
    <row r="58" spans="1:8" ht="15">
      <c r="A58" s="101"/>
      <c r="B58" s="75" t="s">
        <v>275</v>
      </c>
      <c r="C58" s="103"/>
      <c r="D58" s="80">
        <f>D52-D55-D56-D57</f>
        <v>101825.3142000001</v>
      </c>
      <c r="E58" s="16"/>
      <c r="F58" s="16"/>
      <c r="G58" s="16"/>
      <c r="H58" s="16"/>
    </row>
    <row r="59" spans="1:8" ht="15">
      <c r="A59" s="101"/>
      <c r="B59" s="77" t="s">
        <v>232</v>
      </c>
      <c r="C59" s="77"/>
      <c r="D59" s="105" t="s">
        <v>233</v>
      </c>
      <c r="E59" s="16"/>
      <c r="F59" s="16"/>
      <c r="G59" s="16"/>
      <c r="H59" s="16"/>
    </row>
    <row r="60" spans="1:8" ht="15">
      <c r="A60" s="101"/>
      <c r="B60" s="3"/>
      <c r="C60" s="101"/>
      <c r="D60" s="101"/>
      <c r="E60" s="16"/>
      <c r="F60" s="16"/>
      <c r="G60" s="16"/>
      <c r="H60" s="16"/>
    </row>
    <row r="61" spans="1:8" ht="15">
      <c r="A61" s="101"/>
      <c r="B61" s="3"/>
      <c r="C61" s="101"/>
      <c r="D61" s="101"/>
      <c r="E61" s="16"/>
      <c r="F61" s="16"/>
      <c r="G61" s="16"/>
      <c r="H61" s="16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140625" style="1" customWidth="1"/>
    <col min="2" max="2" width="73.421875" style="0" customWidth="1"/>
    <col min="3" max="3" width="14.421875" style="10" customWidth="1"/>
    <col min="4" max="4" width="31.140625" style="0" customWidth="1"/>
  </cols>
  <sheetData>
    <row r="2" spans="1:3" ht="15">
      <c r="A2" s="112" t="s">
        <v>129</v>
      </c>
      <c r="B2" s="112"/>
      <c r="C2" s="112"/>
    </row>
    <row r="3" spans="1:3" ht="15">
      <c r="A3" s="11"/>
      <c r="B3" s="11"/>
      <c r="C3" s="11"/>
    </row>
    <row r="4" spans="1:4" ht="15.75">
      <c r="A4" s="62" t="s">
        <v>193</v>
      </c>
      <c r="B4" s="62"/>
      <c r="C4" s="62"/>
      <c r="D4" s="62"/>
    </row>
    <row r="5" spans="1:4" ht="15">
      <c r="A5" s="78" t="s">
        <v>237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4" ht="26.25" thickBot="1">
      <c r="A8" s="64" t="s">
        <v>196</v>
      </c>
      <c r="B8" s="65" t="s">
        <v>197</v>
      </c>
      <c r="C8" s="65" t="s">
        <v>198</v>
      </c>
      <c r="D8" s="64" t="s">
        <v>199</v>
      </c>
    </row>
    <row r="9" spans="1:4" ht="15.75" thickBot="1">
      <c r="A9" s="64" t="s">
        <v>200</v>
      </c>
      <c r="B9" s="66" t="s">
        <v>281</v>
      </c>
      <c r="C9" s="95"/>
      <c r="D9" s="64"/>
    </row>
    <row r="10" spans="1:4" ht="15">
      <c r="A10" s="96"/>
      <c r="B10" s="68" t="s">
        <v>201</v>
      </c>
      <c r="C10" s="96" t="s">
        <v>202</v>
      </c>
      <c r="D10" s="97">
        <v>19539.6</v>
      </c>
    </row>
    <row r="11" spans="1:4" ht="15">
      <c r="A11" s="96"/>
      <c r="B11" s="68" t="s">
        <v>282</v>
      </c>
      <c r="C11" s="96" t="s">
        <v>202</v>
      </c>
      <c r="D11" s="97">
        <v>4208.62</v>
      </c>
    </row>
    <row r="12" spans="1:4" ht="15">
      <c r="A12" s="96"/>
      <c r="B12" s="68" t="s">
        <v>203</v>
      </c>
      <c r="C12" s="96" t="s">
        <v>202</v>
      </c>
      <c r="D12" s="67" t="s">
        <v>209</v>
      </c>
    </row>
    <row r="13" spans="1:4" ht="15">
      <c r="A13" s="96"/>
      <c r="B13" s="68" t="s">
        <v>204</v>
      </c>
      <c r="C13" s="96" t="s">
        <v>202</v>
      </c>
      <c r="D13" s="97">
        <v>10093.98</v>
      </c>
    </row>
    <row r="14" spans="1:4" ht="15">
      <c r="A14" s="96"/>
      <c r="B14" s="68" t="s">
        <v>205</v>
      </c>
      <c r="C14" s="96" t="s">
        <v>202</v>
      </c>
      <c r="D14" s="97">
        <v>18780.62</v>
      </c>
    </row>
    <row r="15" spans="1:4" ht="26.25">
      <c r="A15" s="96"/>
      <c r="B15" s="68" t="s">
        <v>283</v>
      </c>
      <c r="C15" s="96" t="s">
        <v>202</v>
      </c>
      <c r="D15" s="97">
        <v>1222.63</v>
      </c>
    </row>
    <row r="16" spans="1:4" ht="15">
      <c r="A16" s="96"/>
      <c r="B16" s="68" t="s">
        <v>284</v>
      </c>
      <c r="C16" s="96" t="s">
        <v>202</v>
      </c>
      <c r="D16" s="97">
        <v>19211.22</v>
      </c>
    </row>
    <row r="17" spans="1:4" ht="15.75" thickBot="1">
      <c r="A17" s="71"/>
      <c r="B17" s="69" t="s">
        <v>13</v>
      </c>
      <c r="C17" s="98" t="s">
        <v>202</v>
      </c>
      <c r="D17" s="99">
        <v>73056.68</v>
      </c>
    </row>
    <row r="18" spans="1:4" ht="15.75" thickBot="1">
      <c r="A18" s="64" t="s">
        <v>206</v>
      </c>
      <c r="B18" s="66" t="s">
        <v>285</v>
      </c>
      <c r="C18" s="95"/>
      <c r="D18" s="64"/>
    </row>
    <row r="19" spans="1:4" ht="15">
      <c r="A19" s="96"/>
      <c r="B19" s="68" t="s">
        <v>207</v>
      </c>
      <c r="C19" s="96" t="s">
        <v>202</v>
      </c>
      <c r="D19" s="97">
        <v>32619.4</v>
      </c>
    </row>
    <row r="20" spans="1:4" ht="15">
      <c r="A20" s="96"/>
      <c r="B20" s="68" t="s">
        <v>208</v>
      </c>
      <c r="C20" s="96" t="s">
        <v>202</v>
      </c>
      <c r="D20" s="97">
        <v>10678.93</v>
      </c>
    </row>
    <row r="21" spans="1:4" ht="15">
      <c r="A21" s="96"/>
      <c r="B21" s="68" t="s">
        <v>210</v>
      </c>
      <c r="C21" s="96" t="s">
        <v>202</v>
      </c>
      <c r="D21" s="67" t="s">
        <v>209</v>
      </c>
    </row>
    <row r="22" spans="1:4" ht="15">
      <c r="A22" s="96"/>
      <c r="B22" s="68" t="s">
        <v>286</v>
      </c>
      <c r="C22" s="96" t="s">
        <v>202</v>
      </c>
      <c r="D22" s="97">
        <v>6743.85</v>
      </c>
    </row>
    <row r="23" spans="1:4" ht="15.75" thickBot="1">
      <c r="A23" s="71"/>
      <c r="B23" s="69" t="s">
        <v>13</v>
      </c>
      <c r="C23" s="98" t="s">
        <v>202</v>
      </c>
      <c r="D23" s="99">
        <v>50042.18</v>
      </c>
    </row>
    <row r="24" spans="1:4" ht="15.75" thickBot="1">
      <c r="A24" s="64" t="s">
        <v>211</v>
      </c>
      <c r="B24" s="66" t="s">
        <v>287</v>
      </c>
      <c r="C24" s="95"/>
      <c r="D24" s="64"/>
    </row>
    <row r="25" spans="1:4" ht="15">
      <c r="A25" s="96"/>
      <c r="B25" s="68" t="s">
        <v>212</v>
      </c>
      <c r="C25" s="96" t="s">
        <v>202</v>
      </c>
      <c r="D25" s="97">
        <v>34140.05</v>
      </c>
    </row>
    <row r="26" spans="1:4" ht="15">
      <c r="A26" s="96"/>
      <c r="B26" s="68" t="s">
        <v>213</v>
      </c>
      <c r="C26" s="96" t="s">
        <v>202</v>
      </c>
      <c r="D26" s="97">
        <v>23780.66</v>
      </c>
    </row>
    <row r="27" spans="1:4" ht="15">
      <c r="A27" s="96"/>
      <c r="B27" s="68" t="s">
        <v>179</v>
      </c>
      <c r="C27" s="96" t="s">
        <v>202</v>
      </c>
      <c r="D27" s="67" t="s">
        <v>209</v>
      </c>
    </row>
    <row r="28" spans="1:4" ht="15">
      <c r="A28" s="96"/>
      <c r="B28" s="68" t="s">
        <v>288</v>
      </c>
      <c r="C28" s="96" t="s">
        <v>202</v>
      </c>
      <c r="D28" s="97">
        <v>7836.19</v>
      </c>
    </row>
    <row r="29" spans="1:4" ht="15">
      <c r="A29" s="96"/>
      <c r="B29" s="68" t="s">
        <v>289</v>
      </c>
      <c r="C29" s="96" t="s">
        <v>202</v>
      </c>
      <c r="D29" s="97">
        <v>957.61</v>
      </c>
    </row>
    <row r="30" spans="1:4" ht="15.75" thickBot="1">
      <c r="A30" s="71"/>
      <c r="B30" s="69" t="s">
        <v>13</v>
      </c>
      <c r="C30" s="98" t="s">
        <v>202</v>
      </c>
      <c r="D30" s="99">
        <v>66714.51</v>
      </c>
    </row>
    <row r="31" spans="1:4" ht="15.75" thickBot="1">
      <c r="A31" s="64" t="s">
        <v>216</v>
      </c>
      <c r="B31" s="66" t="s">
        <v>290</v>
      </c>
      <c r="C31" s="95"/>
      <c r="D31" s="64"/>
    </row>
    <row r="32" spans="1:4" ht="15">
      <c r="A32" s="96"/>
      <c r="B32" s="68" t="s">
        <v>214</v>
      </c>
      <c r="C32" s="96" t="s">
        <v>202</v>
      </c>
      <c r="D32" s="67" t="s">
        <v>209</v>
      </c>
    </row>
    <row r="33" spans="1:4" ht="15">
      <c r="A33" s="96"/>
      <c r="B33" s="68" t="s">
        <v>215</v>
      </c>
      <c r="C33" s="96" t="s">
        <v>202</v>
      </c>
      <c r="D33" s="67" t="s">
        <v>209</v>
      </c>
    </row>
    <row r="34" spans="1:4" ht="15.75" thickBot="1">
      <c r="A34" s="71"/>
      <c r="B34" s="69" t="s">
        <v>13</v>
      </c>
      <c r="C34" s="98" t="s">
        <v>202</v>
      </c>
      <c r="D34" s="70" t="s">
        <v>209</v>
      </c>
    </row>
    <row r="35" spans="1:4" ht="15.75" thickBot="1">
      <c r="A35" s="64" t="s">
        <v>218</v>
      </c>
      <c r="B35" s="66" t="s">
        <v>291</v>
      </c>
      <c r="C35" s="95"/>
      <c r="D35" s="64"/>
    </row>
    <row r="36" spans="1:4" ht="15">
      <c r="A36" s="96"/>
      <c r="B36" s="68" t="s">
        <v>209</v>
      </c>
      <c r="C36" s="96" t="s">
        <v>202</v>
      </c>
      <c r="D36" s="67" t="s">
        <v>209</v>
      </c>
    </row>
    <row r="37" spans="1:4" ht="15.75" thickBot="1">
      <c r="A37" s="71"/>
      <c r="B37" s="69" t="s">
        <v>13</v>
      </c>
      <c r="C37" s="98" t="s">
        <v>202</v>
      </c>
      <c r="D37" s="70" t="s">
        <v>209</v>
      </c>
    </row>
    <row r="38" spans="1:4" ht="15.75" thickBot="1">
      <c r="A38" s="64" t="s">
        <v>220</v>
      </c>
      <c r="B38" s="66" t="s">
        <v>292</v>
      </c>
      <c r="C38" s="95"/>
      <c r="D38" s="64"/>
    </row>
    <row r="39" spans="1:4" ht="15">
      <c r="A39" s="96"/>
      <c r="B39" s="68" t="s">
        <v>219</v>
      </c>
      <c r="C39" s="96" t="s">
        <v>202</v>
      </c>
      <c r="D39" s="97">
        <v>22609.1</v>
      </c>
    </row>
    <row r="40" spans="1:4" ht="15">
      <c r="A40" s="96"/>
      <c r="B40" s="68" t="s">
        <v>221</v>
      </c>
      <c r="C40" s="96" t="s">
        <v>202</v>
      </c>
      <c r="D40" s="97">
        <v>8151.8</v>
      </c>
    </row>
    <row r="41" spans="1:4" ht="15.75" thickBot="1">
      <c r="A41" s="71"/>
      <c r="B41" s="69" t="s">
        <v>13</v>
      </c>
      <c r="C41" s="98" t="s">
        <v>202</v>
      </c>
      <c r="D41" s="99">
        <v>30760.9</v>
      </c>
    </row>
    <row r="42" spans="1:4" ht="15.75" thickBot="1">
      <c r="A42" s="64" t="s">
        <v>222</v>
      </c>
      <c r="B42" s="66" t="s">
        <v>167</v>
      </c>
      <c r="C42" s="95"/>
      <c r="D42" s="64"/>
    </row>
    <row r="43" spans="1:4" ht="15">
      <c r="A43" s="96"/>
      <c r="B43" s="68" t="s">
        <v>209</v>
      </c>
      <c r="C43" s="96" t="s">
        <v>202</v>
      </c>
      <c r="D43" s="97">
        <v>80106.01</v>
      </c>
    </row>
    <row r="44" spans="1:4" ht="15.75" thickBot="1">
      <c r="A44" s="71"/>
      <c r="B44" s="69" t="s">
        <v>13</v>
      </c>
      <c r="C44" s="98" t="s">
        <v>202</v>
      </c>
      <c r="D44" s="99">
        <v>80106.01</v>
      </c>
    </row>
    <row r="45" spans="1:4" ht="15.75" thickBot="1">
      <c r="A45" s="64" t="s">
        <v>223</v>
      </c>
      <c r="B45" s="66" t="s">
        <v>293</v>
      </c>
      <c r="C45" s="95"/>
      <c r="D45" s="64"/>
    </row>
    <row r="46" spans="1:4" ht="15">
      <c r="A46" s="96"/>
      <c r="B46" s="68" t="s">
        <v>209</v>
      </c>
      <c r="C46" s="96" t="s">
        <v>202</v>
      </c>
      <c r="D46" s="67" t="s">
        <v>209</v>
      </c>
    </row>
    <row r="47" spans="1:4" ht="15.75" thickBot="1">
      <c r="A47" s="71"/>
      <c r="B47" s="69" t="s">
        <v>13</v>
      </c>
      <c r="C47" s="98" t="s">
        <v>202</v>
      </c>
      <c r="D47" s="70" t="s">
        <v>209</v>
      </c>
    </row>
    <row r="48" spans="1:4" ht="15.75" thickBot="1">
      <c r="A48" s="64" t="s">
        <v>223</v>
      </c>
      <c r="B48" s="66" t="s">
        <v>226</v>
      </c>
      <c r="C48" s="74" t="s">
        <v>202</v>
      </c>
      <c r="D48" s="90">
        <v>300680.27</v>
      </c>
    </row>
    <row r="49" spans="1:4" ht="15.75" thickBot="1">
      <c r="A49" s="71" t="s">
        <v>224</v>
      </c>
      <c r="B49" s="72" t="s">
        <v>276</v>
      </c>
      <c r="C49" s="73" t="s">
        <v>202</v>
      </c>
      <c r="D49" s="91">
        <f>D48*1%</f>
        <v>3006.8027</v>
      </c>
    </row>
    <row r="50" spans="1:4" ht="15.75" thickBot="1">
      <c r="A50" s="64" t="s">
        <v>225</v>
      </c>
      <c r="B50" s="66" t="s">
        <v>217</v>
      </c>
      <c r="C50" s="74" t="s">
        <v>202</v>
      </c>
      <c r="D50" s="90">
        <f>D48+D49</f>
        <v>303687.0727</v>
      </c>
    </row>
    <row r="51" spans="1:4" ht="15.75" thickBot="1">
      <c r="A51" s="71" t="s">
        <v>227</v>
      </c>
      <c r="B51" s="72" t="s">
        <v>295</v>
      </c>
      <c r="C51" s="73" t="s">
        <v>202</v>
      </c>
      <c r="D51" s="91">
        <v>5086.6</v>
      </c>
    </row>
    <row r="52" spans="1:4" ht="15.75" thickBot="1">
      <c r="A52" s="64" t="s">
        <v>228</v>
      </c>
      <c r="B52" s="66" t="s">
        <v>229</v>
      </c>
      <c r="C52" s="74" t="s">
        <v>202</v>
      </c>
      <c r="D52" s="90">
        <f>D50+D51</f>
        <v>308773.6727</v>
      </c>
    </row>
    <row r="53" spans="1:4" ht="15">
      <c r="A53" s="101"/>
      <c r="B53" s="102" t="s">
        <v>297</v>
      </c>
      <c r="C53" s="101"/>
      <c r="D53" s="101"/>
    </row>
    <row r="54" spans="1:4" ht="15">
      <c r="A54" s="101"/>
      <c r="B54" s="75" t="s">
        <v>230</v>
      </c>
      <c r="C54" s="103"/>
      <c r="D54" s="76" t="s">
        <v>322</v>
      </c>
    </row>
    <row r="55" spans="1:4" ht="15">
      <c r="A55" s="101"/>
      <c r="B55" s="75" t="s">
        <v>231</v>
      </c>
      <c r="C55" s="103"/>
      <c r="D55" s="76" t="s">
        <v>323</v>
      </c>
    </row>
    <row r="56" spans="1:4" ht="15">
      <c r="A56" s="101"/>
      <c r="B56" s="75" t="s">
        <v>278</v>
      </c>
      <c r="C56" s="103"/>
      <c r="D56" s="76" t="s">
        <v>209</v>
      </c>
    </row>
    <row r="57" spans="1:4" ht="15">
      <c r="A57" s="101"/>
      <c r="B57" s="75" t="s">
        <v>300</v>
      </c>
      <c r="C57" s="103"/>
      <c r="D57" s="76">
        <v>3327.3</v>
      </c>
    </row>
    <row r="58" spans="1:4" ht="15">
      <c r="A58" s="101"/>
      <c r="B58" s="75" t="s">
        <v>275</v>
      </c>
      <c r="C58" s="103"/>
      <c r="D58" s="80">
        <f>D52-D55-D57</f>
        <v>71388.9427</v>
      </c>
    </row>
    <row r="59" spans="1:4" ht="15">
      <c r="A59" s="101"/>
      <c r="B59" s="77" t="s">
        <v>232</v>
      </c>
      <c r="C59" s="77"/>
      <c r="D59" s="105" t="s">
        <v>233</v>
      </c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1"/>
  <colBreaks count="1" manualBreakCount="1">
    <brk id="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59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8.00390625" style="0" customWidth="1"/>
    <col min="2" max="2" width="73.421875" style="0" customWidth="1"/>
    <col min="3" max="3" width="14.140625" style="10" customWidth="1"/>
    <col min="4" max="4" width="29.57421875" style="16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273</v>
      </c>
      <c r="B5" s="78"/>
      <c r="C5" s="78"/>
      <c r="D5" s="78"/>
    </row>
    <row r="6" spans="1:4" ht="14.25" customHeight="1">
      <c r="A6" s="63" t="s">
        <v>301</v>
      </c>
      <c r="B6" s="63"/>
      <c r="C6" s="63"/>
      <c r="D6" s="63"/>
    </row>
    <row r="7" spans="1:4" ht="15.75" thickBot="1">
      <c r="A7" s="79" t="s">
        <v>195</v>
      </c>
      <c r="B7" s="79"/>
      <c r="C7" s="79"/>
      <c r="D7" s="79"/>
    </row>
    <row r="8" spans="1:8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  <c r="G8" s="16"/>
      <c r="H8" s="16"/>
    </row>
    <row r="9" spans="1:8" ht="15.75" thickBot="1">
      <c r="A9" s="64" t="s">
        <v>200</v>
      </c>
      <c r="B9" s="66" t="s">
        <v>281</v>
      </c>
      <c r="C9" s="95"/>
      <c r="D9" s="64"/>
      <c r="E9" s="16"/>
      <c r="F9" s="16"/>
      <c r="G9" s="16"/>
      <c r="H9" s="16"/>
    </row>
    <row r="10" spans="1:8" ht="15">
      <c r="A10" s="96"/>
      <c r="B10" s="68" t="s">
        <v>201</v>
      </c>
      <c r="C10" s="96" t="s">
        <v>202</v>
      </c>
      <c r="D10" s="97">
        <v>163609.85</v>
      </c>
      <c r="E10" s="16"/>
      <c r="F10" s="16"/>
      <c r="G10" s="16"/>
      <c r="H10" s="16"/>
    </row>
    <row r="11" spans="1:8" ht="15">
      <c r="A11" s="96"/>
      <c r="B11" s="68" t="s">
        <v>282</v>
      </c>
      <c r="C11" s="96" t="s">
        <v>202</v>
      </c>
      <c r="D11" s="97">
        <v>67164.79</v>
      </c>
      <c r="E11" s="16"/>
      <c r="F11" s="16"/>
      <c r="G11" s="16"/>
      <c r="H11" s="16"/>
    </row>
    <row r="12" spans="1:8" ht="15">
      <c r="A12" s="96"/>
      <c r="B12" s="68" t="s">
        <v>203</v>
      </c>
      <c r="C12" s="96" t="s">
        <v>202</v>
      </c>
      <c r="D12" s="67" t="s">
        <v>209</v>
      </c>
      <c r="E12" s="16"/>
      <c r="F12" s="16"/>
      <c r="G12" s="16"/>
      <c r="H12" s="16"/>
    </row>
    <row r="13" spans="1:8" ht="15">
      <c r="A13" s="96"/>
      <c r="B13" s="68" t="s">
        <v>204</v>
      </c>
      <c r="C13" s="96" t="s">
        <v>202</v>
      </c>
      <c r="D13" s="97">
        <v>18366.67</v>
      </c>
      <c r="E13" s="16"/>
      <c r="F13" s="16"/>
      <c r="G13" s="16"/>
      <c r="H13" s="16"/>
    </row>
    <row r="14" spans="1:8" ht="15">
      <c r="A14" s="96"/>
      <c r="B14" s="68" t="s">
        <v>205</v>
      </c>
      <c r="C14" s="96" t="s">
        <v>202</v>
      </c>
      <c r="D14" s="97">
        <v>26904.25</v>
      </c>
      <c r="E14" s="16"/>
      <c r="F14" s="16"/>
      <c r="G14" s="16"/>
      <c r="H14" s="16"/>
    </row>
    <row r="15" spans="1:8" ht="26.25">
      <c r="A15" s="96"/>
      <c r="B15" s="68" t="s">
        <v>283</v>
      </c>
      <c r="C15" s="96" t="s">
        <v>202</v>
      </c>
      <c r="D15" s="97">
        <v>2224.65</v>
      </c>
      <c r="E15" s="16"/>
      <c r="F15" s="16"/>
      <c r="G15" s="16"/>
      <c r="H15" s="16"/>
    </row>
    <row r="16" spans="1:8" ht="15">
      <c r="A16" s="96"/>
      <c r="B16" s="68" t="s">
        <v>284</v>
      </c>
      <c r="C16" s="96" t="s">
        <v>202</v>
      </c>
      <c r="D16" s="97">
        <v>34956.09</v>
      </c>
      <c r="E16" s="16"/>
      <c r="F16" s="16"/>
      <c r="G16" s="16"/>
      <c r="H16" s="16"/>
    </row>
    <row r="17" spans="1:8" ht="15.75" thickBot="1">
      <c r="A17" s="71"/>
      <c r="B17" s="69" t="s">
        <v>13</v>
      </c>
      <c r="C17" s="98" t="s">
        <v>202</v>
      </c>
      <c r="D17" s="99">
        <v>313226.3</v>
      </c>
      <c r="E17" s="16"/>
      <c r="F17" s="16"/>
      <c r="G17" s="16"/>
      <c r="H17" s="16"/>
    </row>
    <row r="18" spans="1:8" ht="15.75" thickBot="1">
      <c r="A18" s="64" t="s">
        <v>206</v>
      </c>
      <c r="B18" s="66" t="s">
        <v>285</v>
      </c>
      <c r="C18" s="95"/>
      <c r="D18" s="64"/>
      <c r="E18" s="16"/>
      <c r="F18" s="16"/>
      <c r="G18" s="16"/>
      <c r="H18" s="16"/>
    </row>
    <row r="19" spans="1:8" ht="15">
      <c r="A19" s="96"/>
      <c r="B19" s="68" t="s">
        <v>207</v>
      </c>
      <c r="C19" s="96" t="s">
        <v>202</v>
      </c>
      <c r="D19" s="97">
        <v>38110.96</v>
      </c>
      <c r="E19" s="16"/>
      <c r="F19" s="16"/>
      <c r="G19" s="16"/>
      <c r="H19" s="16"/>
    </row>
    <row r="20" spans="1:8" ht="15">
      <c r="A20" s="96"/>
      <c r="B20" s="68" t="s">
        <v>208</v>
      </c>
      <c r="C20" s="96" t="s">
        <v>202</v>
      </c>
      <c r="D20" s="97">
        <v>48806.68</v>
      </c>
      <c r="E20" s="16"/>
      <c r="F20" s="16"/>
      <c r="G20" s="16"/>
      <c r="H20" s="16"/>
    </row>
    <row r="21" spans="1:8" ht="15">
      <c r="A21" s="96"/>
      <c r="B21" s="68" t="s">
        <v>210</v>
      </c>
      <c r="C21" s="96" t="s">
        <v>202</v>
      </c>
      <c r="D21" s="67" t="s">
        <v>209</v>
      </c>
      <c r="E21" s="16"/>
      <c r="F21" s="16"/>
      <c r="G21" s="16"/>
      <c r="H21" s="16"/>
    </row>
    <row r="22" spans="1:8" ht="15">
      <c r="A22" s="96"/>
      <c r="B22" s="68" t="s">
        <v>286</v>
      </c>
      <c r="C22" s="96" t="s">
        <v>202</v>
      </c>
      <c r="D22" s="97">
        <v>12270.88</v>
      </c>
      <c r="E22" s="16"/>
      <c r="F22" s="16"/>
      <c r="G22" s="16"/>
      <c r="H22" s="16"/>
    </row>
    <row r="23" spans="1:8" ht="15.75" thickBot="1">
      <c r="A23" s="71"/>
      <c r="B23" s="69" t="s">
        <v>13</v>
      </c>
      <c r="C23" s="98" t="s">
        <v>202</v>
      </c>
      <c r="D23" s="99">
        <v>99188.52</v>
      </c>
      <c r="E23" s="16"/>
      <c r="F23" s="16"/>
      <c r="G23" s="16"/>
      <c r="H23" s="16"/>
    </row>
    <row r="24" spans="1:8" ht="15.75" thickBot="1">
      <c r="A24" s="64" t="s">
        <v>211</v>
      </c>
      <c r="B24" s="66" t="s">
        <v>287</v>
      </c>
      <c r="C24" s="95"/>
      <c r="D24" s="64"/>
      <c r="E24" s="16"/>
      <c r="F24" s="16"/>
      <c r="G24" s="16"/>
      <c r="H24" s="16"/>
    </row>
    <row r="25" spans="1:8" ht="15">
      <c r="A25" s="96"/>
      <c r="B25" s="68" t="s">
        <v>212</v>
      </c>
      <c r="C25" s="96" t="s">
        <v>202</v>
      </c>
      <c r="D25" s="97">
        <v>34140.05</v>
      </c>
      <c r="E25" s="16"/>
      <c r="F25" s="16"/>
      <c r="G25" s="16"/>
      <c r="H25" s="16"/>
    </row>
    <row r="26" spans="1:8" ht="15">
      <c r="A26" s="96"/>
      <c r="B26" s="68" t="s">
        <v>213</v>
      </c>
      <c r="C26" s="96" t="s">
        <v>202</v>
      </c>
      <c r="D26" s="97">
        <v>32975.84</v>
      </c>
      <c r="E26" s="16"/>
      <c r="F26" s="16"/>
      <c r="G26" s="16"/>
      <c r="H26" s="16"/>
    </row>
    <row r="27" spans="1:8" ht="15">
      <c r="A27" s="96"/>
      <c r="B27" s="68" t="s">
        <v>179</v>
      </c>
      <c r="C27" s="96" t="s">
        <v>202</v>
      </c>
      <c r="D27" s="67" t="s">
        <v>209</v>
      </c>
      <c r="E27" s="16"/>
      <c r="F27" s="16"/>
      <c r="G27" s="16"/>
      <c r="H27" s="16"/>
    </row>
    <row r="28" spans="1:8" ht="15">
      <c r="A28" s="96"/>
      <c r="B28" s="68" t="s">
        <v>288</v>
      </c>
      <c r="C28" s="96" t="s">
        <v>202</v>
      </c>
      <c r="D28" s="97">
        <v>14258.47</v>
      </c>
      <c r="E28" s="16"/>
      <c r="F28" s="16"/>
      <c r="G28" s="16"/>
      <c r="H28" s="16"/>
    </row>
    <row r="29" spans="1:8" ht="15">
      <c r="A29" s="96"/>
      <c r="B29" s="68" t="s">
        <v>289</v>
      </c>
      <c r="C29" s="96" t="s">
        <v>202</v>
      </c>
      <c r="D29" s="97">
        <v>1118.89</v>
      </c>
      <c r="E29" s="16"/>
      <c r="F29" s="16"/>
      <c r="G29" s="16"/>
      <c r="H29" s="16"/>
    </row>
    <row r="30" spans="1:8" ht="15.75" thickBot="1">
      <c r="A30" s="71"/>
      <c r="B30" s="69" t="s">
        <v>13</v>
      </c>
      <c r="C30" s="98" t="s">
        <v>202</v>
      </c>
      <c r="D30" s="99">
        <v>82493.25</v>
      </c>
      <c r="E30" s="16"/>
      <c r="F30" s="16"/>
      <c r="G30" s="16"/>
      <c r="H30" s="16"/>
    </row>
    <row r="31" spans="1:8" ht="15.75" thickBot="1">
      <c r="A31" s="64" t="s">
        <v>216</v>
      </c>
      <c r="B31" s="66" t="s">
        <v>290</v>
      </c>
      <c r="C31" s="95"/>
      <c r="D31" s="64"/>
      <c r="E31" s="16"/>
      <c r="F31" s="16"/>
      <c r="G31" s="16"/>
      <c r="H31" s="16"/>
    </row>
    <row r="32" spans="1:8" ht="15">
      <c r="A32" s="96"/>
      <c r="B32" s="68" t="s">
        <v>214</v>
      </c>
      <c r="C32" s="96" t="s">
        <v>202</v>
      </c>
      <c r="D32" s="97">
        <v>132188.6</v>
      </c>
      <c r="E32" s="16"/>
      <c r="F32" s="16"/>
      <c r="G32" s="16"/>
      <c r="H32" s="16"/>
    </row>
    <row r="33" spans="1:8" ht="15">
      <c r="A33" s="96"/>
      <c r="B33" s="68" t="s">
        <v>215</v>
      </c>
      <c r="C33" s="96" t="s">
        <v>202</v>
      </c>
      <c r="D33" s="97">
        <v>8010</v>
      </c>
      <c r="E33" s="16"/>
      <c r="F33" s="16"/>
      <c r="G33" s="16"/>
      <c r="H33" s="16"/>
    </row>
    <row r="34" spans="1:8" ht="15.75" thickBot="1">
      <c r="A34" s="71"/>
      <c r="B34" s="69" t="s">
        <v>13</v>
      </c>
      <c r="C34" s="98" t="s">
        <v>202</v>
      </c>
      <c r="D34" s="99">
        <v>140198.6</v>
      </c>
      <c r="E34" s="16"/>
      <c r="F34" s="16"/>
      <c r="G34" s="16"/>
      <c r="H34" s="16"/>
    </row>
    <row r="35" spans="1:8" ht="15.75" thickBot="1">
      <c r="A35" s="64" t="s">
        <v>218</v>
      </c>
      <c r="B35" s="66" t="s">
        <v>291</v>
      </c>
      <c r="C35" s="95"/>
      <c r="D35" s="64"/>
      <c r="E35" s="16"/>
      <c r="F35" s="16"/>
      <c r="G35" s="16"/>
      <c r="H35" s="16"/>
    </row>
    <row r="36" spans="1:8" ht="15">
      <c r="A36" s="96"/>
      <c r="B36" s="68" t="s">
        <v>209</v>
      </c>
      <c r="C36" s="96" t="s">
        <v>202</v>
      </c>
      <c r="D36" s="97">
        <v>15936</v>
      </c>
      <c r="E36" s="16"/>
      <c r="F36" s="16"/>
      <c r="G36" s="16"/>
      <c r="H36" s="16"/>
    </row>
    <row r="37" spans="1:8" ht="15.75" thickBot="1">
      <c r="A37" s="71"/>
      <c r="B37" s="69" t="s">
        <v>13</v>
      </c>
      <c r="C37" s="98" t="s">
        <v>202</v>
      </c>
      <c r="D37" s="99">
        <v>15936</v>
      </c>
      <c r="E37" s="16"/>
      <c r="F37" s="16"/>
      <c r="G37" s="16"/>
      <c r="H37" s="16"/>
    </row>
    <row r="38" spans="1:8" ht="15.75" thickBot="1">
      <c r="A38" s="64" t="s">
        <v>220</v>
      </c>
      <c r="B38" s="66" t="s">
        <v>292</v>
      </c>
      <c r="C38" s="95"/>
      <c r="D38" s="64"/>
      <c r="E38" s="16"/>
      <c r="F38" s="16"/>
      <c r="G38" s="16"/>
      <c r="H38" s="16"/>
    </row>
    <row r="39" spans="1:8" ht="15">
      <c r="A39" s="96"/>
      <c r="B39" s="68" t="s">
        <v>219</v>
      </c>
      <c r="C39" s="96" t="s">
        <v>202</v>
      </c>
      <c r="D39" s="97">
        <v>41138.76</v>
      </c>
      <c r="E39" s="16"/>
      <c r="F39" s="16"/>
      <c r="G39" s="16"/>
      <c r="H39" s="16"/>
    </row>
    <row r="40" spans="1:8" ht="15">
      <c r="A40" s="96"/>
      <c r="B40" s="68" t="s">
        <v>221</v>
      </c>
      <c r="C40" s="96" t="s">
        <v>202</v>
      </c>
      <c r="D40" s="97">
        <v>14832.74</v>
      </c>
      <c r="E40" s="16"/>
      <c r="F40" s="16"/>
      <c r="G40" s="16"/>
      <c r="H40" s="16"/>
    </row>
    <row r="41" spans="1:8" ht="15.75" thickBot="1">
      <c r="A41" s="71"/>
      <c r="B41" s="69" t="s">
        <v>13</v>
      </c>
      <c r="C41" s="98" t="s">
        <v>202</v>
      </c>
      <c r="D41" s="99">
        <v>55971.5</v>
      </c>
      <c r="E41" s="16"/>
      <c r="F41" s="16"/>
      <c r="G41" s="16"/>
      <c r="H41" s="16"/>
    </row>
    <row r="42" spans="1:8" ht="15.75" thickBot="1">
      <c r="A42" s="64" t="s">
        <v>222</v>
      </c>
      <c r="B42" s="66" t="s">
        <v>167</v>
      </c>
      <c r="C42" s="95"/>
      <c r="D42" s="64"/>
      <c r="E42" s="16"/>
      <c r="F42" s="16"/>
      <c r="G42" s="16"/>
      <c r="H42" s="16"/>
    </row>
    <row r="43" spans="1:8" ht="15">
      <c r="A43" s="96"/>
      <c r="B43" s="68" t="s">
        <v>209</v>
      </c>
      <c r="C43" s="96" t="s">
        <v>202</v>
      </c>
      <c r="D43" s="97">
        <v>145758.19</v>
      </c>
      <c r="E43" s="16"/>
      <c r="F43" s="16"/>
      <c r="G43" s="16"/>
      <c r="H43" s="16"/>
    </row>
    <row r="44" spans="1:8" ht="15.75" thickBot="1">
      <c r="A44" s="71"/>
      <c r="B44" s="69" t="s">
        <v>13</v>
      </c>
      <c r="C44" s="98" t="s">
        <v>202</v>
      </c>
      <c r="D44" s="99">
        <v>145758.19</v>
      </c>
      <c r="E44" s="16"/>
      <c r="F44" s="16"/>
      <c r="G44" s="16"/>
      <c r="H44" s="16"/>
    </row>
    <row r="45" spans="1:8" ht="15.75" thickBot="1">
      <c r="A45" s="64" t="s">
        <v>223</v>
      </c>
      <c r="B45" s="66" t="s">
        <v>293</v>
      </c>
      <c r="C45" s="95"/>
      <c r="D45" s="64"/>
      <c r="E45" s="16"/>
      <c r="F45" s="16"/>
      <c r="G45" s="16"/>
      <c r="H45" s="16"/>
    </row>
    <row r="46" spans="1:8" ht="15">
      <c r="A46" s="96"/>
      <c r="B46" s="68" t="s">
        <v>209</v>
      </c>
      <c r="C46" s="96" t="s">
        <v>202</v>
      </c>
      <c r="D46" s="67" t="s">
        <v>209</v>
      </c>
      <c r="E46" s="16"/>
      <c r="F46" s="16"/>
      <c r="G46" s="16"/>
      <c r="H46" s="16"/>
    </row>
    <row r="47" spans="1:8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  <c r="G47" s="16"/>
      <c r="H47" s="16"/>
    </row>
    <row r="48" spans="1:8" ht="15.75" thickBot="1">
      <c r="A48" s="64" t="s">
        <v>223</v>
      </c>
      <c r="B48" s="66" t="s">
        <v>226</v>
      </c>
      <c r="C48" s="74" t="s">
        <v>202</v>
      </c>
      <c r="D48" s="90">
        <v>852772.36</v>
      </c>
      <c r="E48" s="16"/>
      <c r="F48" s="16"/>
      <c r="G48" s="16"/>
      <c r="H48" s="16"/>
    </row>
    <row r="49" spans="1:8" ht="15.75" thickBot="1">
      <c r="A49" s="71" t="s">
        <v>224</v>
      </c>
      <c r="B49" s="72" t="s">
        <v>276</v>
      </c>
      <c r="C49" s="73" t="s">
        <v>202</v>
      </c>
      <c r="D49" s="91">
        <f>D48*1%</f>
        <v>8527.7236</v>
      </c>
      <c r="E49" s="16"/>
      <c r="F49" s="16"/>
      <c r="G49" s="16"/>
      <c r="H49" s="16"/>
    </row>
    <row r="50" spans="1:8" ht="15.75" thickBot="1">
      <c r="A50" s="64" t="s">
        <v>225</v>
      </c>
      <c r="B50" s="66" t="s">
        <v>217</v>
      </c>
      <c r="C50" s="74" t="s">
        <v>202</v>
      </c>
      <c r="D50" s="90">
        <f>D48+D49</f>
        <v>861300.0836</v>
      </c>
      <c r="E50" s="16"/>
      <c r="F50" s="16"/>
      <c r="G50" s="16"/>
      <c r="H50" s="16"/>
    </row>
    <row r="51" spans="1:8" ht="15.75" thickBot="1">
      <c r="A51" s="71" t="s">
        <v>227</v>
      </c>
      <c r="B51" s="72" t="s">
        <v>295</v>
      </c>
      <c r="C51" s="73" t="s">
        <v>202</v>
      </c>
      <c r="D51" s="91">
        <v>9255.41</v>
      </c>
      <c r="E51" s="16"/>
      <c r="F51" s="16"/>
      <c r="G51" s="16"/>
      <c r="H51" s="16"/>
    </row>
    <row r="52" spans="1:8" ht="15.75" thickBot="1">
      <c r="A52" s="64" t="s">
        <v>228</v>
      </c>
      <c r="B52" s="66" t="s">
        <v>229</v>
      </c>
      <c r="C52" s="74" t="s">
        <v>202</v>
      </c>
      <c r="D52" s="90">
        <f>D50+D51</f>
        <v>870555.4936</v>
      </c>
      <c r="E52" s="16"/>
      <c r="F52" s="16"/>
      <c r="G52" s="16"/>
      <c r="H52" s="16"/>
    </row>
    <row r="53" spans="1:8" ht="15">
      <c r="A53" s="101"/>
      <c r="B53" s="102" t="s">
        <v>297</v>
      </c>
      <c r="C53" s="101"/>
      <c r="D53" s="101"/>
      <c r="E53" s="16"/>
      <c r="F53" s="16"/>
      <c r="G53" s="16"/>
      <c r="H53" s="16"/>
    </row>
    <row r="54" spans="1:8" ht="15">
      <c r="A54" s="101"/>
      <c r="B54" s="75" t="s">
        <v>230</v>
      </c>
      <c r="C54" s="103"/>
      <c r="D54" s="76" t="s">
        <v>324</v>
      </c>
      <c r="E54" s="16"/>
      <c r="F54" s="16"/>
      <c r="G54" s="16"/>
      <c r="H54" s="16"/>
    </row>
    <row r="55" spans="1:8" ht="15">
      <c r="A55" s="101"/>
      <c r="B55" s="75" t="s">
        <v>231</v>
      </c>
      <c r="C55" s="103"/>
      <c r="D55" s="76" t="s">
        <v>325</v>
      </c>
      <c r="E55" s="16"/>
      <c r="F55" s="16"/>
      <c r="G55" s="16"/>
      <c r="H55" s="16"/>
    </row>
    <row r="56" spans="1:8" ht="15">
      <c r="A56" s="101"/>
      <c r="B56" s="75" t="s">
        <v>300</v>
      </c>
      <c r="C56" s="103"/>
      <c r="D56" s="76">
        <v>9637.27</v>
      </c>
      <c r="E56" s="16"/>
      <c r="F56" s="16"/>
      <c r="G56" s="16"/>
      <c r="H56" s="16"/>
    </row>
    <row r="57" spans="1:8" ht="15">
      <c r="A57" s="101"/>
      <c r="B57" s="75" t="s">
        <v>275</v>
      </c>
      <c r="C57" s="103"/>
      <c r="D57" s="80">
        <f>D52-D55-D56</f>
        <v>142148.70360000004</v>
      </c>
      <c r="E57" s="16"/>
      <c r="F57" s="16"/>
      <c r="G57" s="16"/>
      <c r="H57" s="16"/>
    </row>
    <row r="58" spans="1:8" ht="15">
      <c r="A58" s="101"/>
      <c r="B58" s="77" t="s">
        <v>232</v>
      </c>
      <c r="C58" s="77"/>
      <c r="D58" s="105" t="s">
        <v>233</v>
      </c>
      <c r="E58" s="16"/>
      <c r="F58" s="16"/>
      <c r="G58" s="16"/>
      <c r="H58" s="16"/>
    </row>
    <row r="59" spans="1:8" ht="15">
      <c r="A59" s="101"/>
      <c r="B59" s="3"/>
      <c r="C59" s="101"/>
      <c r="D59" s="101"/>
      <c r="E59" s="16"/>
      <c r="F59" s="16"/>
      <c r="G59" s="16"/>
      <c r="H59" s="16"/>
    </row>
  </sheetData>
  <sheetProtection/>
  <mergeCells count="1">
    <mergeCell ref="A2:C2"/>
  </mergeCells>
  <hyperlinks>
    <hyperlink ref="A2:C2" location="ГЛАВНАЯ!A1" display="На главную"/>
    <hyperlink ref="A5:C5" location="ГЛАВНАЯ!A1" display="На главную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65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9.28125" style="1" customWidth="1"/>
    <col min="2" max="2" width="73.421875" style="0" customWidth="1"/>
    <col min="3" max="3" width="17.57421875" style="10" customWidth="1"/>
    <col min="4" max="4" width="22.8515625" style="0" customWidth="1"/>
  </cols>
  <sheetData>
    <row r="2" spans="1:3" ht="15">
      <c r="A2" s="112" t="s">
        <v>129</v>
      </c>
      <c r="B2" s="112"/>
      <c r="C2" s="112"/>
    </row>
    <row r="4" spans="1:4" ht="15.75">
      <c r="A4" s="62" t="s">
        <v>193</v>
      </c>
      <c r="B4" s="62"/>
      <c r="C4" s="62"/>
      <c r="D4" s="62"/>
    </row>
    <row r="5" spans="1:4" ht="15">
      <c r="A5" s="78" t="s">
        <v>238</v>
      </c>
      <c r="B5" s="78"/>
      <c r="C5" s="78"/>
      <c r="D5" s="78"/>
    </row>
    <row r="6" spans="1:4" ht="15">
      <c r="A6" s="63" t="s">
        <v>301</v>
      </c>
      <c r="B6" s="63"/>
      <c r="C6" s="63"/>
      <c r="D6" s="63"/>
    </row>
    <row r="7" spans="1:4" ht="30" thickBot="1">
      <c r="A7" s="79" t="s">
        <v>195</v>
      </c>
      <c r="B7" s="79"/>
      <c r="C7" s="79"/>
      <c r="D7" s="79"/>
    </row>
    <row r="8" spans="1:6" ht="26.25" thickBot="1">
      <c r="A8" s="64" t="s">
        <v>196</v>
      </c>
      <c r="B8" s="65" t="s">
        <v>197</v>
      </c>
      <c r="C8" s="65" t="s">
        <v>198</v>
      </c>
      <c r="D8" s="64" t="s">
        <v>199</v>
      </c>
      <c r="E8" s="16"/>
      <c r="F8" s="16"/>
    </row>
    <row r="9" spans="1:6" ht="15.75" thickBot="1">
      <c r="A9" s="64" t="s">
        <v>200</v>
      </c>
      <c r="B9" s="66" t="s">
        <v>281</v>
      </c>
      <c r="C9" s="95"/>
      <c r="D9" s="64"/>
      <c r="E9" s="16"/>
      <c r="F9" s="16"/>
    </row>
    <row r="10" spans="1:6" ht="15">
      <c r="A10" s="96"/>
      <c r="B10" s="68" t="s">
        <v>201</v>
      </c>
      <c r="C10" s="96" t="s">
        <v>202</v>
      </c>
      <c r="D10" s="97">
        <v>65456.72</v>
      </c>
      <c r="E10" s="16"/>
      <c r="F10" s="16"/>
    </row>
    <row r="11" spans="1:6" ht="15">
      <c r="A11" s="96"/>
      <c r="B11" s="68" t="s">
        <v>282</v>
      </c>
      <c r="C11" s="96" t="s">
        <v>202</v>
      </c>
      <c r="D11" s="97">
        <v>43489.78</v>
      </c>
      <c r="E11" s="16"/>
      <c r="F11" s="16"/>
    </row>
    <row r="12" spans="1:6" ht="15">
      <c r="A12" s="96"/>
      <c r="B12" s="68" t="s">
        <v>203</v>
      </c>
      <c r="C12" s="96" t="s">
        <v>202</v>
      </c>
      <c r="D12" s="67" t="s">
        <v>209</v>
      </c>
      <c r="E12" s="16"/>
      <c r="F12" s="16"/>
    </row>
    <row r="13" spans="1:6" ht="15">
      <c r="A13" s="96"/>
      <c r="B13" s="68" t="s">
        <v>204</v>
      </c>
      <c r="C13" s="96" t="s">
        <v>202</v>
      </c>
      <c r="D13" s="97">
        <v>21304.92</v>
      </c>
      <c r="E13" s="16"/>
      <c r="F13" s="16"/>
    </row>
    <row r="14" spans="1:6" ht="15">
      <c r="A14" s="96"/>
      <c r="B14" s="68" t="s">
        <v>205</v>
      </c>
      <c r="C14" s="96" t="s">
        <v>202</v>
      </c>
      <c r="D14" s="97">
        <v>48957.45</v>
      </c>
      <c r="E14" s="16"/>
      <c r="F14" s="16"/>
    </row>
    <row r="15" spans="1:6" ht="26.25">
      <c r="A15" s="96"/>
      <c r="B15" s="68" t="s">
        <v>283</v>
      </c>
      <c r="C15" s="96" t="s">
        <v>202</v>
      </c>
      <c r="D15" s="97">
        <v>2580.54</v>
      </c>
      <c r="E15" s="16"/>
      <c r="F15" s="16"/>
    </row>
    <row r="16" spans="1:6" ht="15">
      <c r="A16" s="96"/>
      <c r="B16" s="68" t="s">
        <v>284</v>
      </c>
      <c r="C16" s="96" t="s">
        <v>202</v>
      </c>
      <c r="D16" s="97">
        <v>40548.28</v>
      </c>
      <c r="E16" s="16"/>
      <c r="F16" s="16"/>
    </row>
    <row r="17" spans="1:6" ht="15.75" thickBot="1">
      <c r="A17" s="71"/>
      <c r="B17" s="69" t="s">
        <v>13</v>
      </c>
      <c r="C17" s="98" t="s">
        <v>202</v>
      </c>
      <c r="D17" s="99">
        <v>222337.7</v>
      </c>
      <c r="E17" s="16"/>
      <c r="F17" s="16"/>
    </row>
    <row r="18" spans="1:6" ht="15.75" thickBot="1">
      <c r="A18" s="64" t="s">
        <v>206</v>
      </c>
      <c r="B18" s="66" t="s">
        <v>285</v>
      </c>
      <c r="C18" s="95"/>
      <c r="D18" s="64"/>
      <c r="E18" s="16"/>
      <c r="F18" s="16"/>
    </row>
    <row r="19" spans="1:6" ht="15">
      <c r="A19" s="96"/>
      <c r="B19" s="68" t="s">
        <v>207</v>
      </c>
      <c r="C19" s="96" t="s">
        <v>202</v>
      </c>
      <c r="D19" s="97">
        <v>87689.82</v>
      </c>
      <c r="E19" s="16"/>
      <c r="F19" s="16"/>
    </row>
    <row r="20" spans="1:6" ht="15">
      <c r="A20" s="96"/>
      <c r="B20" s="68" t="s">
        <v>208</v>
      </c>
      <c r="C20" s="96" t="s">
        <v>202</v>
      </c>
      <c r="D20" s="97">
        <v>32029.7</v>
      </c>
      <c r="E20" s="16"/>
      <c r="F20" s="16"/>
    </row>
    <row r="21" spans="1:6" ht="15">
      <c r="A21" s="96"/>
      <c r="B21" s="68" t="s">
        <v>210</v>
      </c>
      <c r="C21" s="96" t="s">
        <v>202</v>
      </c>
      <c r="D21" s="67" t="s">
        <v>209</v>
      </c>
      <c r="E21" s="16"/>
      <c r="F21" s="16"/>
    </row>
    <row r="22" spans="1:6" ht="15">
      <c r="A22" s="96"/>
      <c r="B22" s="68" t="s">
        <v>286</v>
      </c>
      <c r="C22" s="96" t="s">
        <v>202</v>
      </c>
      <c r="D22" s="97">
        <v>14233.94</v>
      </c>
      <c r="E22" s="16"/>
      <c r="F22" s="16"/>
    </row>
    <row r="23" spans="1:6" ht="15.75" thickBot="1">
      <c r="A23" s="71"/>
      <c r="B23" s="69" t="s">
        <v>13</v>
      </c>
      <c r="C23" s="98" t="s">
        <v>202</v>
      </c>
      <c r="D23" s="99">
        <v>133953.46</v>
      </c>
      <c r="E23" s="16"/>
      <c r="F23" s="16"/>
    </row>
    <row r="24" spans="1:6" ht="15.75" thickBot="1">
      <c r="A24" s="64" t="s">
        <v>211</v>
      </c>
      <c r="B24" s="66" t="s">
        <v>287</v>
      </c>
      <c r="C24" s="95"/>
      <c r="D24" s="64"/>
      <c r="E24" s="16"/>
      <c r="F24" s="16"/>
    </row>
    <row r="25" spans="1:6" ht="15">
      <c r="A25" s="96"/>
      <c r="B25" s="68" t="s">
        <v>212</v>
      </c>
      <c r="C25" s="96" t="s">
        <v>202</v>
      </c>
      <c r="D25" s="97">
        <v>35846.65</v>
      </c>
      <c r="E25" s="16"/>
      <c r="F25" s="16"/>
    </row>
    <row r="26" spans="1:6" ht="15">
      <c r="A26" s="96"/>
      <c r="B26" s="68" t="s">
        <v>213</v>
      </c>
      <c r="C26" s="96" t="s">
        <v>202</v>
      </c>
      <c r="D26" s="97">
        <v>33451.46</v>
      </c>
      <c r="E26" s="16"/>
      <c r="F26" s="16"/>
    </row>
    <row r="27" spans="1:6" ht="15">
      <c r="A27" s="96"/>
      <c r="B27" s="68" t="s">
        <v>179</v>
      </c>
      <c r="C27" s="96" t="s">
        <v>202</v>
      </c>
      <c r="D27" s="67" t="s">
        <v>209</v>
      </c>
      <c r="E27" s="16"/>
      <c r="F27" s="16"/>
    </row>
    <row r="28" spans="1:6" ht="15">
      <c r="A28" s="96"/>
      <c r="B28" s="68" t="s">
        <v>288</v>
      </c>
      <c r="C28" s="96" t="s">
        <v>202</v>
      </c>
      <c r="D28" s="97">
        <v>16539.5</v>
      </c>
      <c r="E28" s="16"/>
      <c r="F28" s="16"/>
    </row>
    <row r="29" spans="1:6" ht="15">
      <c r="A29" s="96"/>
      <c r="B29" s="68" t="s">
        <v>289</v>
      </c>
      <c r="C29" s="96" t="s">
        <v>202</v>
      </c>
      <c r="D29" s="97">
        <v>1953.86</v>
      </c>
      <c r="E29" s="16"/>
      <c r="F29" s="16"/>
    </row>
    <row r="30" spans="1:6" ht="15.75" thickBot="1">
      <c r="A30" s="71"/>
      <c r="B30" s="69" t="s">
        <v>13</v>
      </c>
      <c r="C30" s="98" t="s">
        <v>202</v>
      </c>
      <c r="D30" s="99">
        <v>87791.47</v>
      </c>
      <c r="E30" s="16"/>
      <c r="F30" s="16"/>
    </row>
    <row r="31" spans="1:6" ht="15.75" thickBot="1">
      <c r="A31" s="64" t="s">
        <v>216</v>
      </c>
      <c r="B31" s="66" t="s">
        <v>290</v>
      </c>
      <c r="C31" s="95"/>
      <c r="D31" s="64"/>
      <c r="E31" s="16"/>
      <c r="F31" s="16"/>
    </row>
    <row r="32" spans="1:6" ht="15">
      <c r="A32" s="96"/>
      <c r="B32" s="68" t="s">
        <v>214</v>
      </c>
      <c r="C32" s="96" t="s">
        <v>202</v>
      </c>
      <c r="D32" s="67" t="s">
        <v>209</v>
      </c>
      <c r="E32" s="16"/>
      <c r="F32" s="16"/>
    </row>
    <row r="33" spans="1:6" ht="15">
      <c r="A33" s="96"/>
      <c r="B33" s="68" t="s">
        <v>215</v>
      </c>
      <c r="C33" s="96" t="s">
        <v>202</v>
      </c>
      <c r="D33" s="67" t="s">
        <v>209</v>
      </c>
      <c r="E33" s="16"/>
      <c r="F33" s="16"/>
    </row>
    <row r="34" spans="1:6" ht="15.75" thickBot="1">
      <c r="A34" s="71"/>
      <c r="B34" s="69" t="s">
        <v>13</v>
      </c>
      <c r="C34" s="98" t="s">
        <v>202</v>
      </c>
      <c r="D34" s="70" t="s">
        <v>209</v>
      </c>
      <c r="E34" s="16"/>
      <c r="F34" s="16"/>
    </row>
    <row r="35" spans="1:6" ht="15.75" thickBot="1">
      <c r="A35" s="64" t="s">
        <v>218</v>
      </c>
      <c r="B35" s="66" t="s">
        <v>291</v>
      </c>
      <c r="C35" s="95"/>
      <c r="D35" s="64"/>
      <c r="E35" s="16"/>
      <c r="F35" s="16"/>
    </row>
    <row r="36" spans="1:6" ht="15">
      <c r="A36" s="96"/>
      <c r="B36" s="68" t="s">
        <v>209</v>
      </c>
      <c r="C36" s="96" t="s">
        <v>202</v>
      </c>
      <c r="D36" s="97">
        <v>54889</v>
      </c>
      <c r="E36" s="16"/>
      <c r="F36" s="16"/>
    </row>
    <row r="37" spans="1:6" ht="15.75" thickBot="1">
      <c r="A37" s="71"/>
      <c r="B37" s="69" t="s">
        <v>13</v>
      </c>
      <c r="C37" s="98" t="s">
        <v>202</v>
      </c>
      <c r="D37" s="99">
        <v>54889</v>
      </c>
      <c r="E37" s="16"/>
      <c r="F37" s="16"/>
    </row>
    <row r="38" spans="1:6" ht="15.75" thickBot="1">
      <c r="A38" s="64" t="s">
        <v>220</v>
      </c>
      <c r="B38" s="66" t="s">
        <v>292</v>
      </c>
      <c r="C38" s="95"/>
      <c r="D38" s="64"/>
      <c r="E38" s="16"/>
      <c r="F38" s="16"/>
    </row>
    <row r="39" spans="1:6" ht="15">
      <c r="A39" s="96"/>
      <c r="B39" s="68" t="s">
        <v>219</v>
      </c>
      <c r="C39" s="96" t="s">
        <v>202</v>
      </c>
      <c r="D39" s="97">
        <v>47720.03</v>
      </c>
      <c r="E39" s="16"/>
      <c r="F39" s="16"/>
    </row>
    <row r="40" spans="1:6" ht="15">
      <c r="A40" s="96"/>
      <c r="B40" s="68" t="s">
        <v>221</v>
      </c>
      <c r="C40" s="96" t="s">
        <v>202</v>
      </c>
      <c r="D40" s="97">
        <v>17205.65</v>
      </c>
      <c r="E40" s="16"/>
      <c r="F40" s="16"/>
    </row>
    <row r="41" spans="1:6" ht="15.75" thickBot="1">
      <c r="A41" s="71"/>
      <c r="B41" s="69" t="s">
        <v>13</v>
      </c>
      <c r="C41" s="98" t="s">
        <v>202</v>
      </c>
      <c r="D41" s="99">
        <v>64925.68</v>
      </c>
      <c r="E41" s="16"/>
      <c r="F41" s="16"/>
    </row>
    <row r="42" spans="1:6" ht="15.75" thickBot="1">
      <c r="A42" s="64" t="s">
        <v>222</v>
      </c>
      <c r="B42" s="66" t="s">
        <v>167</v>
      </c>
      <c r="C42" s="95"/>
      <c r="D42" s="64"/>
      <c r="E42" s="16"/>
      <c r="F42" s="16"/>
    </row>
    <row r="43" spans="1:6" ht="15">
      <c r="A43" s="96"/>
      <c r="B43" s="68" t="s">
        <v>209</v>
      </c>
      <c r="C43" s="96" t="s">
        <v>202</v>
      </c>
      <c r="D43" s="97">
        <v>169076.21</v>
      </c>
      <c r="E43" s="16"/>
      <c r="F43" s="16"/>
    </row>
    <row r="44" spans="1:6" ht="15.75" thickBot="1">
      <c r="A44" s="71"/>
      <c r="B44" s="69" t="s">
        <v>13</v>
      </c>
      <c r="C44" s="98" t="s">
        <v>202</v>
      </c>
      <c r="D44" s="99">
        <v>169076.21</v>
      </c>
      <c r="E44" s="16"/>
      <c r="F44" s="16"/>
    </row>
    <row r="45" spans="1:6" ht="15.75" thickBot="1">
      <c r="A45" s="64" t="s">
        <v>223</v>
      </c>
      <c r="B45" s="66" t="s">
        <v>293</v>
      </c>
      <c r="C45" s="95"/>
      <c r="D45" s="64"/>
      <c r="E45" s="16"/>
      <c r="F45" s="16"/>
    </row>
    <row r="46" spans="1:6" ht="15">
      <c r="A46" s="96"/>
      <c r="B46" s="68" t="s">
        <v>209</v>
      </c>
      <c r="C46" s="96" t="s">
        <v>202</v>
      </c>
      <c r="D46" s="67" t="s">
        <v>209</v>
      </c>
      <c r="E46" s="16"/>
      <c r="F46" s="16"/>
    </row>
    <row r="47" spans="1:6" ht="15.75" thickBot="1">
      <c r="A47" s="71"/>
      <c r="B47" s="69" t="s">
        <v>13</v>
      </c>
      <c r="C47" s="98" t="s">
        <v>202</v>
      </c>
      <c r="D47" s="70" t="s">
        <v>209</v>
      </c>
      <c r="E47" s="16"/>
      <c r="F47" s="16"/>
    </row>
    <row r="48" spans="1:6" ht="15.75" thickBot="1">
      <c r="A48" s="64" t="s">
        <v>223</v>
      </c>
      <c r="B48" s="66" t="s">
        <v>226</v>
      </c>
      <c r="C48" s="74" t="s">
        <v>202</v>
      </c>
      <c r="D48" s="90">
        <v>732973.52</v>
      </c>
      <c r="E48" s="16"/>
      <c r="F48" s="16"/>
    </row>
    <row r="49" spans="1:6" ht="15.75" thickBot="1">
      <c r="A49" s="71" t="s">
        <v>224</v>
      </c>
      <c r="B49" s="72" t="s">
        <v>276</v>
      </c>
      <c r="C49" s="73" t="s">
        <v>202</v>
      </c>
      <c r="D49" s="91">
        <f>D48*1%</f>
        <v>7329.7352</v>
      </c>
      <c r="E49" s="16"/>
      <c r="F49" s="16"/>
    </row>
    <row r="50" spans="1:6" ht="15.75" thickBot="1">
      <c r="A50" s="64" t="s">
        <v>225</v>
      </c>
      <c r="B50" s="66" t="s">
        <v>217</v>
      </c>
      <c r="C50" s="74" t="s">
        <v>202</v>
      </c>
      <c r="D50" s="90">
        <f>D48+D49</f>
        <v>740303.2552</v>
      </c>
      <c r="E50" s="16"/>
      <c r="F50" s="16"/>
    </row>
    <row r="51" spans="1:6" ht="15.75" thickBot="1">
      <c r="A51" s="71" t="s">
        <v>227</v>
      </c>
      <c r="B51" s="72" t="s">
        <v>295</v>
      </c>
      <c r="C51" s="73" t="s">
        <v>202</v>
      </c>
      <c r="D51" s="91">
        <v>10736.07</v>
      </c>
      <c r="E51" s="16"/>
      <c r="F51" s="16"/>
    </row>
    <row r="52" spans="1:6" ht="15.75" thickBot="1">
      <c r="A52" s="64" t="s">
        <v>228</v>
      </c>
      <c r="B52" s="66" t="s">
        <v>229</v>
      </c>
      <c r="C52" s="74" t="s">
        <v>202</v>
      </c>
      <c r="D52" s="90">
        <f>D50+D51</f>
        <v>751039.3252</v>
      </c>
      <c r="E52" s="16"/>
      <c r="F52" s="16"/>
    </row>
    <row r="53" spans="1:6" ht="15">
      <c r="A53" s="101"/>
      <c r="B53" s="102" t="s">
        <v>297</v>
      </c>
      <c r="C53" s="101"/>
      <c r="D53" s="101"/>
      <c r="E53" s="16"/>
      <c r="F53" s="16"/>
    </row>
    <row r="54" spans="1:6" ht="15">
      <c r="A54" s="101"/>
      <c r="B54" s="75" t="s">
        <v>230</v>
      </c>
      <c r="C54" s="103"/>
      <c r="D54" s="76" t="s">
        <v>334</v>
      </c>
      <c r="E54" s="16"/>
      <c r="F54" s="16"/>
    </row>
    <row r="55" spans="1:6" ht="15">
      <c r="A55" s="101"/>
      <c r="B55" s="75" t="s">
        <v>231</v>
      </c>
      <c r="C55" s="103"/>
      <c r="D55" s="76" t="s">
        <v>335</v>
      </c>
      <c r="E55" s="16"/>
      <c r="F55" s="16"/>
    </row>
    <row r="56" spans="1:6" ht="15">
      <c r="A56" s="101"/>
      <c r="B56" s="75" t="s">
        <v>277</v>
      </c>
      <c r="C56" s="103"/>
      <c r="D56" s="76" t="s">
        <v>336</v>
      </c>
      <c r="E56" s="16"/>
      <c r="F56" s="16"/>
    </row>
    <row r="57" spans="1:6" ht="15">
      <c r="A57" s="101"/>
      <c r="B57" s="75" t="s">
        <v>300</v>
      </c>
      <c r="C57" s="103"/>
      <c r="D57" s="76">
        <v>6907.2</v>
      </c>
      <c r="E57" s="16"/>
      <c r="F57" s="16"/>
    </row>
    <row r="58" spans="1:6" ht="15">
      <c r="A58" s="101"/>
      <c r="B58" s="75" t="s">
        <v>275</v>
      </c>
      <c r="C58" s="103"/>
      <c r="D58" s="80">
        <f>D52-D55-D56-D57</f>
        <v>108747.19519999991</v>
      </c>
      <c r="E58" s="16"/>
      <c r="F58" s="16"/>
    </row>
    <row r="59" spans="1:6" ht="15">
      <c r="A59" s="101"/>
      <c r="B59" s="77" t="s">
        <v>232</v>
      </c>
      <c r="C59" s="77"/>
      <c r="D59" s="105" t="s">
        <v>233</v>
      </c>
      <c r="E59" s="16"/>
      <c r="F59" s="16"/>
    </row>
    <row r="60" spans="1:6" ht="15">
      <c r="A60" s="101"/>
      <c r="B60" s="3"/>
      <c r="C60" s="101"/>
      <c r="D60" s="101"/>
      <c r="E60" s="16"/>
      <c r="F60" s="16"/>
    </row>
    <row r="61" spans="1:6" ht="15">
      <c r="A61" s="101"/>
      <c r="B61" s="3"/>
      <c r="C61" s="101"/>
      <c r="D61" s="101"/>
      <c r="E61" s="16"/>
      <c r="F61" s="16"/>
    </row>
    <row r="62" spans="1:6" ht="15">
      <c r="A62" s="101"/>
      <c r="B62" s="3"/>
      <c r="C62" s="101"/>
      <c r="D62" s="101"/>
      <c r="E62" s="16"/>
      <c r="F62" s="16"/>
    </row>
    <row r="63" spans="1:6" ht="15">
      <c r="A63" s="101"/>
      <c r="B63" s="3"/>
      <c r="C63" s="101"/>
      <c r="D63" s="101"/>
      <c r="E63" s="16"/>
      <c r="F63" s="16"/>
    </row>
    <row r="64" spans="1:6" ht="15">
      <c r="A64" s="101"/>
      <c r="B64" s="3"/>
      <c r="C64" s="101"/>
      <c r="D64" s="101"/>
      <c r="E64" s="16"/>
      <c r="F64" s="16"/>
    </row>
    <row r="65" spans="1:6" ht="15">
      <c r="A65" s="101"/>
      <c r="B65" s="3"/>
      <c r="C65" s="101"/>
      <c r="D65" s="101"/>
      <c r="E65" s="16"/>
      <c r="F65" s="16"/>
    </row>
  </sheetData>
  <sheetProtection/>
  <mergeCells count="1">
    <mergeCell ref="A2:C2"/>
  </mergeCells>
  <hyperlinks>
    <hyperlink ref="A2:C2" location="ГЛАВНАЯ!A1" display="На главную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2014-03-17T12:37:42Z</cp:lastPrinted>
  <dcterms:created xsi:type="dcterms:W3CDTF">2006-09-28T05:33:49Z</dcterms:created>
  <dcterms:modified xsi:type="dcterms:W3CDTF">2016-03-12T02:16:07Z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